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 01 - Most km 67,750" sheetId="2" r:id="rId2"/>
    <sheet name="S 02 - Železniční svršek ..." sheetId="3" r:id="rId3"/>
    <sheet name="S 03 - Materiál objednava..." sheetId="4" r:id="rId4"/>
    <sheet name="VRN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 01 - Most km 67,750'!$C$129:$K$488</definedName>
    <definedName name="_xlnm.Print_Area" localSheetId="1">'S 01 - Most km 67,750'!$C$4:$J$76,'S 01 - Most km 67,750'!$C$82:$J$111,'S 01 - Most km 67,750'!$C$117:$J$488</definedName>
    <definedName name="_xlnm.Print_Titles" localSheetId="1">'S 01 - Most km 67,750'!$129:$129</definedName>
    <definedName name="_xlnm._FilterDatabase" localSheetId="2" hidden="1">'S 02 - Železniční svršek ...'!$C$118:$K$194</definedName>
    <definedName name="_xlnm.Print_Area" localSheetId="2">'S 02 - Železniční svršek ...'!$C$4:$J$76,'S 02 - Železniční svršek ...'!$C$82:$J$100,'S 02 - Železniční svršek ...'!$C$106:$J$194</definedName>
    <definedName name="_xlnm.Print_Titles" localSheetId="2">'S 02 - Železniční svršek ...'!$118:$118</definedName>
    <definedName name="_xlnm._FilterDatabase" localSheetId="3" hidden="1">'S 03 - Materiál objednava...'!$C$117:$K$122</definedName>
    <definedName name="_xlnm.Print_Area" localSheetId="3">'S 03 - Materiál objednava...'!$C$4:$J$76,'S 03 - Materiál objednava...'!$C$82:$J$99,'S 03 - Materiál objednava...'!$C$105:$J$122</definedName>
    <definedName name="_xlnm.Print_Titles" localSheetId="3">'S 03 - Materiál objednava...'!$117:$117</definedName>
    <definedName name="_xlnm._FilterDatabase" localSheetId="4" hidden="1">'VRN - VRN'!$C$122:$K$151</definedName>
    <definedName name="_xlnm.Print_Area" localSheetId="4">'VRN - VRN'!$C$4:$J$76,'VRN - VRN'!$C$82:$J$104,'VRN - VRN'!$C$110:$J$151</definedName>
    <definedName name="_xlnm.Print_Titles" localSheetId="4">'VRN - VRN'!$122:$122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51"/>
  <c r="BH151"/>
  <c r="BG151"/>
  <c r="BF151"/>
  <c r="T151"/>
  <c r="T150"/>
  <c r="R151"/>
  <c r="R150"/>
  <c r="P151"/>
  <c r="P150"/>
  <c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119"/>
  <c r="J14"/>
  <c r="J12"/>
  <c r="J89"/>
  <c r="E7"/>
  <c r="E113"/>
  <c i="4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85"/>
  <c i="3" r="J37"/>
  <c r="J36"/>
  <c i="1" r="AY96"/>
  <c i="3" r="J35"/>
  <c i="1" r="AX96"/>
  <c i="3" r="BI191"/>
  <c r="BH191"/>
  <c r="BG191"/>
  <c r="BF191"/>
  <c r="T191"/>
  <c r="R191"/>
  <c r="P191"/>
  <c r="BI187"/>
  <c r="BH187"/>
  <c r="BG187"/>
  <c r="BF187"/>
  <c r="T187"/>
  <c r="R187"/>
  <c r="P187"/>
  <c r="BI180"/>
  <c r="BH180"/>
  <c r="BG180"/>
  <c r="BF180"/>
  <c r="T180"/>
  <c r="R180"/>
  <c r="P180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115"/>
  <c r="J14"/>
  <c r="J12"/>
  <c r="J89"/>
  <c r="E7"/>
  <c r="E85"/>
  <c i="2" r="T445"/>
  <c r="R445"/>
  <c r="P445"/>
  <c r="BK445"/>
  <c r="J445"/>
  <c r="J107"/>
  <c i="1" r="AY95"/>
  <c i="2" r="J37"/>
  <c r="J36"/>
  <c r="J35"/>
  <c i="1" r="AX95"/>
  <c i="2" r="BI488"/>
  <c r="BH488"/>
  <c r="BG488"/>
  <c r="BF488"/>
  <c r="T488"/>
  <c r="R488"/>
  <c r="P488"/>
  <c r="BI485"/>
  <c r="BH485"/>
  <c r="BG485"/>
  <c r="BF485"/>
  <c r="T485"/>
  <c r="R485"/>
  <c r="P485"/>
  <c r="BI458"/>
  <c r="BH458"/>
  <c r="BG458"/>
  <c r="BF458"/>
  <c r="T458"/>
  <c r="T457"/>
  <c r="R458"/>
  <c r="R457"/>
  <c r="P458"/>
  <c r="P457"/>
  <c r="BI449"/>
  <c r="BH449"/>
  <c r="BG449"/>
  <c r="BF449"/>
  <c r="T449"/>
  <c r="R449"/>
  <c r="P449"/>
  <c r="BI446"/>
  <c r="BH446"/>
  <c r="BG446"/>
  <c r="BF446"/>
  <c r="T446"/>
  <c r="R446"/>
  <c r="P446"/>
  <c r="BI444"/>
  <c r="BH444"/>
  <c r="BG444"/>
  <c r="BF444"/>
  <c r="T444"/>
  <c r="R444"/>
  <c r="P444"/>
  <c r="BI440"/>
  <c r="BH440"/>
  <c r="BG440"/>
  <c r="BF440"/>
  <c r="T440"/>
  <c r="R440"/>
  <c r="P440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9"/>
  <c r="BH409"/>
  <c r="BG409"/>
  <c r="BF409"/>
  <c r="T409"/>
  <c r="R409"/>
  <c r="P409"/>
  <c r="BI406"/>
  <c r="BH406"/>
  <c r="BG406"/>
  <c r="BF406"/>
  <c r="T406"/>
  <c r="R406"/>
  <c r="P406"/>
  <c r="BI405"/>
  <c r="BH405"/>
  <c r="BG405"/>
  <c r="BF405"/>
  <c r="T405"/>
  <c r="R405"/>
  <c r="P405"/>
  <c r="BI392"/>
  <c r="BH392"/>
  <c r="BG392"/>
  <c r="BF392"/>
  <c r="T392"/>
  <c r="R392"/>
  <c r="P392"/>
  <c r="BI376"/>
  <c r="BH376"/>
  <c r="BG376"/>
  <c r="BF376"/>
  <c r="T376"/>
  <c r="R376"/>
  <c r="P376"/>
  <c r="BI372"/>
  <c r="BH372"/>
  <c r="BG372"/>
  <c r="BF372"/>
  <c r="T372"/>
  <c r="R372"/>
  <c r="P372"/>
  <c r="BI364"/>
  <c r="BH364"/>
  <c r="BG364"/>
  <c r="BF364"/>
  <c r="T364"/>
  <c r="R364"/>
  <c r="P364"/>
  <c r="BI357"/>
  <c r="BH357"/>
  <c r="BG357"/>
  <c r="BF357"/>
  <c r="T357"/>
  <c r="R357"/>
  <c r="P357"/>
  <c r="BI350"/>
  <c r="BH350"/>
  <c r="BG350"/>
  <c r="BF350"/>
  <c r="T350"/>
  <c r="R350"/>
  <c r="P350"/>
  <c r="BI334"/>
  <c r="BH334"/>
  <c r="BG334"/>
  <c r="BF334"/>
  <c r="T334"/>
  <c r="R334"/>
  <c r="P334"/>
  <c r="BI327"/>
  <c r="BH327"/>
  <c r="BG327"/>
  <c r="BF327"/>
  <c r="T327"/>
  <c r="R327"/>
  <c r="P327"/>
  <c r="BI323"/>
  <c r="BH323"/>
  <c r="BG323"/>
  <c r="BF323"/>
  <c r="T323"/>
  <c r="R323"/>
  <c r="P323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34"/>
  <c r="BH234"/>
  <c r="BG234"/>
  <c r="BF234"/>
  <c r="T234"/>
  <c r="T233"/>
  <c r="R234"/>
  <c r="R233"/>
  <c r="P234"/>
  <c r="P233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6"/>
  <c r="BH216"/>
  <c r="BG216"/>
  <c r="BF216"/>
  <c r="T216"/>
  <c r="R216"/>
  <c r="P216"/>
  <c r="BI210"/>
  <c r="BH210"/>
  <c r="BG210"/>
  <c r="BF210"/>
  <c r="T210"/>
  <c r="R210"/>
  <c r="P210"/>
  <c r="BI209"/>
  <c r="BH209"/>
  <c r="BG209"/>
  <c r="BF209"/>
  <c r="T209"/>
  <c r="R209"/>
  <c r="P209"/>
  <c r="BI201"/>
  <c r="BH201"/>
  <c r="BG201"/>
  <c r="BF201"/>
  <c r="T201"/>
  <c r="R201"/>
  <c r="P201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4"/>
  <c r="BH154"/>
  <c r="BG154"/>
  <c r="BF154"/>
  <c r="T154"/>
  <c r="R154"/>
  <c r="P154"/>
  <c r="BI153"/>
  <c r="BH153"/>
  <c r="BG153"/>
  <c r="BF153"/>
  <c r="T153"/>
  <c r="R153"/>
  <c r="P153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127"/>
  <c r="J17"/>
  <c r="J15"/>
  <c r="E15"/>
  <c r="F91"/>
  <c r="J14"/>
  <c r="J12"/>
  <c r="J124"/>
  <c r="E7"/>
  <c r="E85"/>
  <c i="1" r="L90"/>
  <c r="AM90"/>
  <c r="AM89"/>
  <c r="L89"/>
  <c r="AM87"/>
  <c r="L87"/>
  <c r="L85"/>
  <c r="L84"/>
  <c i="2" r="BK392"/>
  <c r="J317"/>
  <c r="J458"/>
  <c r="J286"/>
  <c r="BK303"/>
  <c r="J291"/>
  <c r="J181"/>
  <c r="J428"/>
  <c r="J334"/>
  <c r="BK210"/>
  <c r="F37"/>
  <c r="BK410"/>
  <c r="J174"/>
  <c r="BK444"/>
  <c r="BK306"/>
  <c r="BK446"/>
  <c r="BK153"/>
  <c r="J189"/>
  <c r="BK434"/>
  <c r="BK413"/>
  <c r="BK225"/>
  <c r="BK334"/>
  <c r="J431"/>
  <c r="BK357"/>
  <c r="J234"/>
  <c r="BK177"/>
  <c r="J405"/>
  <c r="J196"/>
  <c i="3" r="J191"/>
  <c r="J175"/>
  <c r="BK128"/>
  <c r="BK161"/>
  <c r="J125"/>
  <c i="4" r="F35"/>
  <c i="1" r="BB97"/>
  <c i="5" r="J131"/>
  <c i="2" r="J417"/>
  <c r="BK137"/>
  <c r="BK216"/>
  <c r="J485"/>
  <c r="J323"/>
  <c r="J192"/>
  <c r="BK294"/>
  <c r="J294"/>
  <c r="BK167"/>
  <c r="BK440"/>
  <c r="BK406"/>
  <c r="J313"/>
  <c r="BK164"/>
  <c r="BK196"/>
  <c r="BK422"/>
  <c r="J303"/>
  <c r="BK189"/>
  <c r="BK133"/>
  <c r="J216"/>
  <c i="3" r="J150"/>
  <c r="BK150"/>
  <c r="J174"/>
  <c r="J180"/>
  <c r="J122"/>
  <c i="4" r="F36"/>
  <c i="1" r="BC97"/>
  <c i="5" r="J133"/>
  <c i="2" r="J409"/>
  <c r="J217"/>
  <c r="BK350"/>
  <c r="BK234"/>
  <c r="BK275"/>
  <c r="BK309"/>
  <c r="J193"/>
  <c r="BK431"/>
  <c r="J392"/>
  <c r="J275"/>
  <c r="J34"/>
  <c r="BK287"/>
  <c r="BK161"/>
  <c r="BK449"/>
  <c r="BK279"/>
  <c i="1" r="AS94"/>
  <c i="2" r="J434"/>
  <c r="BK372"/>
  <c r="J184"/>
  <c r="J197"/>
  <c r="BK421"/>
  <c r="BK313"/>
  <c r="BK193"/>
  <c r="J137"/>
  <c r="J210"/>
  <c i="3" r="J173"/>
  <c r="BK164"/>
  <c r="BK174"/>
  <c r="J141"/>
  <c i="4" r="J121"/>
  <c i="5" r="J151"/>
  <c r="BK126"/>
  <c r="BK145"/>
  <c r="J126"/>
  <c i="2" r="J406"/>
  <c r="J272"/>
  <c r="BK272"/>
  <c r="J164"/>
  <c r="J357"/>
  <c i="3" r="BK191"/>
  <c r="BK122"/>
  <c r="BK131"/>
  <c r="BK154"/>
  <c i="4" r="BK121"/>
  <c i="5" r="J141"/>
  <c r="BK151"/>
  <c r="BK142"/>
  <c i="2" r="BK222"/>
  <c r="J140"/>
  <c r="J413"/>
  <c r="J222"/>
  <c r="J147"/>
  <c r="J264"/>
  <c i="3" r="BK156"/>
  <c r="BK136"/>
  <c r="BK175"/>
  <c r="BK125"/>
  <c i="5" r="BK128"/>
  <c r="J135"/>
  <c r="BK138"/>
  <c i="2" r="BK405"/>
  <c r="F35"/>
  <c r="BK260"/>
  <c i="3" r="J128"/>
  <c r="BK155"/>
  <c r="J154"/>
  <c r="BK146"/>
  <c i="4" r="F37"/>
  <c i="1" r="BD97"/>
  <c i="5" r="BK133"/>
  <c i="2" r="BK364"/>
  <c r="J167"/>
  <c r="BK184"/>
  <c r="BK147"/>
  <c r="J364"/>
  <c r="J260"/>
  <c r="J449"/>
  <c r="BK264"/>
  <c r="BK201"/>
  <c r="F34"/>
  <c r="J372"/>
  <c r="J488"/>
  <c r="BK458"/>
  <c r="BK316"/>
  <c r="J177"/>
  <c r="J154"/>
  <c r="BK217"/>
  <c r="BK488"/>
  <c r="J421"/>
  <c r="BK286"/>
  <c r="J287"/>
  <c r="J425"/>
  <c r="J316"/>
  <c r="BK192"/>
  <c r="BK409"/>
  <c r="J279"/>
  <c i="3" r="J168"/>
  <c r="J155"/>
  <c r="BK168"/>
  <c r="BK187"/>
  <c r="BK141"/>
  <c i="4" r="J34"/>
  <c i="1" r="AW97"/>
  <c i="5" r="J128"/>
  <c i="2" r="BK209"/>
  <c r="BK170"/>
  <c r="J446"/>
  <c r="J309"/>
  <c r="BK197"/>
  <c r="J229"/>
  <c r="BK143"/>
  <c r="J422"/>
  <c r="J376"/>
  <c r="J209"/>
  <c r="BK291"/>
  <c r="BK428"/>
  <c r="J350"/>
  <c r="J201"/>
  <c r="BK140"/>
  <c r="BK323"/>
  <c i="3" r="J136"/>
  <c r="BK157"/>
  <c r="J187"/>
  <c r="J161"/>
  <c r="BK173"/>
  <c r="J131"/>
  <c i="5" r="J138"/>
  <c r="J142"/>
  <c r="BK135"/>
  <c i="2" r="J268"/>
  <c r="J133"/>
  <c r="J327"/>
  <c r="BK268"/>
  <c r="J444"/>
  <c r="BK317"/>
  <c r="J161"/>
  <c r="J440"/>
  <c r="BK417"/>
  <c r="J306"/>
  <c r="F36"/>
  <c r="J143"/>
  <c r="BK485"/>
  <c r="J283"/>
  <c r="BK174"/>
  <c r="J170"/>
  <c r="BK283"/>
  <c r="BK154"/>
  <c r="BK425"/>
  <c r="BK327"/>
  <c r="BK181"/>
  <c r="BK229"/>
  <c r="J410"/>
  <c r="J225"/>
  <c r="J153"/>
  <c r="BK376"/>
  <c i="3" r="J157"/>
  <c r="J156"/>
  <c r="BK180"/>
  <c r="J164"/>
  <c r="J146"/>
  <c i="5" r="BK131"/>
  <c r="J145"/>
  <c r="BK141"/>
  <c i="2" l="1" r="BK132"/>
  <c r="BK420"/>
  <c r="J420"/>
  <c r="J104"/>
  <c r="T420"/>
  <c r="T484"/>
  <c r="T483"/>
  <c r="P259"/>
  <c i="3" r="T179"/>
  <c i="2" r="T259"/>
  <c r="R420"/>
  <c r="BK188"/>
  <c r="J188"/>
  <c r="J99"/>
  <c r="T221"/>
  <c r="T424"/>
  <c r="T423"/>
  <c i="3" r="P179"/>
  <c i="2" r="R259"/>
  <c i="3" r="P121"/>
  <c r="P120"/>
  <c r="P119"/>
  <c i="1" r="AU96"/>
  <c i="2" r="T188"/>
  <c r="R404"/>
  <c r="R188"/>
  <c r="P404"/>
  <c i="3" r="BK179"/>
  <c r="J179"/>
  <c r="J99"/>
  <c i="2" r="T132"/>
  <c r="R221"/>
  <c r="BK424"/>
  <c r="J424"/>
  <c r="J106"/>
  <c r="R484"/>
  <c r="R483"/>
  <c r="P188"/>
  <c r="BK404"/>
  <c r="J404"/>
  <c r="J103"/>
  <c i="3" r="T121"/>
  <c r="T120"/>
  <c r="T119"/>
  <c i="2" r="P221"/>
  <c r="R424"/>
  <c r="R423"/>
  <c r="BK484"/>
  <c r="J484"/>
  <c r="J110"/>
  <c i="3" r="R179"/>
  <c i="2" r="P424"/>
  <c r="P423"/>
  <c r="P484"/>
  <c r="P483"/>
  <c i="3" r="BK121"/>
  <c r="J121"/>
  <c r="J98"/>
  <c i="2" r="R132"/>
  <c r="R131"/>
  <c r="P420"/>
  <c i="5" r="BK125"/>
  <c r="R125"/>
  <c r="P130"/>
  <c r="BK140"/>
  <c r="J140"/>
  <c r="J101"/>
  <c i="2" r="P132"/>
  <c r="P131"/>
  <c r="P130"/>
  <c i="1" r="AU95"/>
  <c i="2" r="BK221"/>
  <c r="J221"/>
  <c r="J100"/>
  <c r="T404"/>
  <c i="5" r="BK130"/>
  <c r="J130"/>
  <c r="J99"/>
  <c r="R130"/>
  <c r="P140"/>
  <c r="T140"/>
  <c i="2" r="BK259"/>
  <c r="J259"/>
  <c r="J102"/>
  <c i="3" r="R121"/>
  <c r="R120"/>
  <c r="R119"/>
  <c i="5" r="P125"/>
  <c r="P124"/>
  <c r="P123"/>
  <c i="1" r="AU98"/>
  <c i="5" r="T125"/>
  <c r="T124"/>
  <c r="T123"/>
  <c r="T130"/>
  <c r="R140"/>
  <c i="4" r="BK120"/>
  <c r="J120"/>
  <c r="J98"/>
  <c i="2" r="BK457"/>
  <c r="J457"/>
  <c r="J108"/>
  <c r="BK233"/>
  <c r="J233"/>
  <c r="J101"/>
  <c i="5" r="BK137"/>
  <c r="J137"/>
  <c r="J100"/>
  <c r="BK144"/>
  <c r="J144"/>
  <c r="J102"/>
  <c r="BK150"/>
  <c r="J150"/>
  <c r="J103"/>
  <c r="E85"/>
  <c r="F91"/>
  <c r="BE126"/>
  <c r="BE131"/>
  <c r="J92"/>
  <c r="J117"/>
  <c r="BE133"/>
  <c r="BE141"/>
  <c r="BE142"/>
  <c r="BE151"/>
  <c r="F92"/>
  <c r="J119"/>
  <c r="BE128"/>
  <c r="BE135"/>
  <c r="BE138"/>
  <c r="BE145"/>
  <c i="4" r="F91"/>
  <c r="J89"/>
  <c r="J114"/>
  <c r="F92"/>
  <c r="J115"/>
  <c r="E108"/>
  <c r="BE121"/>
  <c i="3" r="BK120"/>
  <c r="BK119"/>
  <c r="J119"/>
  <c r="J96"/>
  <c i="2" r="R130"/>
  <c i="3" r="F92"/>
  <c r="BE122"/>
  <c r="BE136"/>
  <c i="2" r="J132"/>
  <c r="J98"/>
  <c i="3" r="E109"/>
  <c r="BE128"/>
  <c r="F91"/>
  <c i="2" r="BK423"/>
  <c r="J423"/>
  <c r="J105"/>
  <c i="3" r="BE157"/>
  <c i="2" r="BK483"/>
  <c r="J483"/>
  <c r="J109"/>
  <c i="3" r="J113"/>
  <c r="J116"/>
  <c r="BE164"/>
  <c r="BE175"/>
  <c r="J115"/>
  <c r="BE131"/>
  <c r="BE156"/>
  <c r="BE187"/>
  <c r="BE150"/>
  <c r="BE155"/>
  <c r="BE191"/>
  <c r="BE173"/>
  <c r="BE125"/>
  <c r="BE161"/>
  <c r="BE168"/>
  <c r="BE146"/>
  <c r="BE180"/>
  <c r="BE141"/>
  <c r="BE154"/>
  <c r="BE174"/>
  <c i="2" r="J89"/>
  <c r="BE140"/>
  <c r="BE143"/>
  <c r="BE147"/>
  <c r="BE164"/>
  <c r="BE170"/>
  <c r="BE372"/>
  <c r="BE392"/>
  <c r="BE410"/>
  <c i="1" r="BC95"/>
  <c i="2" r="F92"/>
  <c r="F126"/>
  <c r="BE154"/>
  <c r="BE279"/>
  <c r="BE283"/>
  <c r="BE287"/>
  <c r="BE327"/>
  <c r="BE334"/>
  <c r="BE422"/>
  <c r="BE425"/>
  <c r="J91"/>
  <c r="E120"/>
  <c r="BE181"/>
  <c r="BE209"/>
  <c r="BE222"/>
  <c r="BE234"/>
  <c r="BE272"/>
  <c r="BE294"/>
  <c r="BE316"/>
  <c r="BE317"/>
  <c r="BE323"/>
  <c r="BE364"/>
  <c r="BE488"/>
  <c r="BE153"/>
  <c r="BE161"/>
  <c r="BE177"/>
  <c r="BE192"/>
  <c r="BE309"/>
  <c r="BE376"/>
  <c r="BE405"/>
  <c r="BE406"/>
  <c r="BE409"/>
  <c r="BE413"/>
  <c r="BE417"/>
  <c r="BE431"/>
  <c r="BE434"/>
  <c r="BE440"/>
  <c r="BE137"/>
  <c r="BE174"/>
  <c r="BE196"/>
  <c r="BE268"/>
  <c r="BE275"/>
  <c r="BE286"/>
  <c i="1" r="BA95"/>
  <c r="BB95"/>
  <c i="2" r="J92"/>
  <c r="BE184"/>
  <c r="BE210"/>
  <c r="BE217"/>
  <c r="BE225"/>
  <c r="BE229"/>
  <c r="BE444"/>
  <c r="BE446"/>
  <c r="BE485"/>
  <c i="1" r="AW95"/>
  <c i="2" r="BE133"/>
  <c r="BE197"/>
  <c r="BE216"/>
  <c r="BE449"/>
  <c r="BE458"/>
  <c r="BE193"/>
  <c r="BE201"/>
  <c r="BE264"/>
  <c r="BE303"/>
  <c r="BE313"/>
  <c r="BE167"/>
  <c r="BE189"/>
  <c r="BE260"/>
  <c r="BE291"/>
  <c r="BE306"/>
  <c r="BE350"/>
  <c r="BE357"/>
  <c r="BE421"/>
  <c r="BE428"/>
  <c i="1" r="BD95"/>
  <c i="3" r="F35"/>
  <c i="1" r="BB96"/>
  <c i="5" r="F36"/>
  <c i="1" r="BC98"/>
  <c i="5" r="F35"/>
  <c i="1" r="BB98"/>
  <c r="BB94"/>
  <c r="AX94"/>
  <c i="3" r="J34"/>
  <c i="1" r="AW96"/>
  <c i="3" r="F37"/>
  <c i="1" r="BD96"/>
  <c i="3" r="F34"/>
  <c i="1" r="BA96"/>
  <c i="3" r="F36"/>
  <c i="1" r="BC96"/>
  <c i="5" r="F37"/>
  <c i="1" r="BD98"/>
  <c r="BD94"/>
  <c r="W33"/>
  <c i="5" r="J34"/>
  <c i="1" r="AW98"/>
  <c i="4" r="F34"/>
  <c i="1" r="BA97"/>
  <c i="5" r="F34"/>
  <c i="1" r="BA98"/>
  <c i="4" r="J33"/>
  <c i="1" r="AV97"/>
  <c r="AT97"/>
  <c i="5" l="1" r="R124"/>
  <c r="R123"/>
  <c i="2" r="T131"/>
  <c r="T130"/>
  <c i="5" r="BK124"/>
  <c r="J124"/>
  <c r="J97"/>
  <c i="2" r="BK131"/>
  <c r="J131"/>
  <c r="J97"/>
  <c i="4" r="BK119"/>
  <c r="J119"/>
  <c r="J97"/>
  <c i="5" r="J125"/>
  <c r="J98"/>
  <c i="3" r="J120"/>
  <c r="J97"/>
  <c i="2" r="BK130"/>
  <c r="J130"/>
  <c i="1" r="BC94"/>
  <c r="W32"/>
  <c i="3" r="F33"/>
  <c i="1" r="AZ96"/>
  <c i="2" r="F33"/>
  <c i="1" r="AZ95"/>
  <c i="2" r="J33"/>
  <c i="1" r="AV95"/>
  <c r="AT95"/>
  <c r="AU94"/>
  <c i="3" r="J33"/>
  <c i="1" r="AV96"/>
  <c r="AT96"/>
  <c i="5" r="F33"/>
  <c i="1" r="AZ98"/>
  <c i="2" r="J30"/>
  <c i="1" r="AG95"/>
  <c i="4" r="F33"/>
  <c i="1" r="AZ97"/>
  <c r="BA94"/>
  <c r="AW94"/>
  <c r="AK30"/>
  <c i="3" r="J30"/>
  <c i="1" r="AG96"/>
  <c r="W31"/>
  <c i="5" r="J33"/>
  <c i="1" r="AV98"/>
  <c r="AT98"/>
  <c i="4" l="1" r="BK118"/>
  <c r="J118"/>
  <c r="J96"/>
  <c i="5" r="BK123"/>
  <c r="J123"/>
  <c r="J96"/>
  <c i="1" r="AN96"/>
  <c r="AN95"/>
  <c i="2" r="J96"/>
  <c i="3" r="J39"/>
  <c i="2" r="J39"/>
  <c i="1" r="AY94"/>
  <c r="AZ94"/>
  <c r="W29"/>
  <c r="W30"/>
  <c i="5" l="1" r="J30"/>
  <c i="1" r="AG98"/>
  <c i="4" r="J30"/>
  <c i="1" r="AG97"/>
  <c r="AN97"/>
  <c r="AV94"/>
  <c r="AK29"/>
  <c i="4" l="1" r="J39"/>
  <c i="5" r="J39"/>
  <c i="1" r="AN98"/>
  <c r="AT94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<sst xmlns="http://schemas.openxmlformats.org/spreadsheetml/2006/main">
  <si>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</si>
  <si>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</si>
  <si>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</si>
  <si>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</si>
  <si>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</si>
  <si>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{21fd810e-4f6b-4cab-a47e-07d856da5e72}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</si>
  <si>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</si>
  <si>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</si>
  <si>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</si>
  <si>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</si>
  <si>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</si>
  <si>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</si>
  <si>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</si>
  <si>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</si>
  <si>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PA654190144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</si>
  <si>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</si>
  <si>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</si>
  <si>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67,750 na trati Horní Cerekev - Tábor</t>
  </si>
  <si>
    <t>KSO:</t>
  </si>
  <si>
    <t>CC-CZ:</t>
  </si>
  <si>
    <t>Místo:</t>
  </si>
  <si>
    <t xml:space="preserve"> </t>
  </si>
  <si>
    <t>Datum:</t>
  </si>
  <si>
    <t>13. 3. 2023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</si>
  <si>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</si>
  <si>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</si>
  <si>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</si>
  <si>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</si>
  <si>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</si>
  <si>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</si>
  <si>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</si>
  <si>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</si>
  <si>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</si>
  <si>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</si>
  <si>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</si>
  <si>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</si>
  <si>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</si>
  <si>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</si>
  <si>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</si>
  <si>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</si>
  <si>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</si>
  <si>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</si>
  <si>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</si>
  <si>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</si>
  <si>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</si>
  <si>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</si>
  <si>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</si>
  <si>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</si>
  <si>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</si>
  <si>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</si>
  <si>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</si>
  <si>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</si>
  <si>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</si>
  <si>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</si>
  <si>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</si>
  <si>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</si>
  <si>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</si>
  <si>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</si>
  <si>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</si>
  <si>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</si>
  <si>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</si>
  <si>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</si>
  <si>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</si>
  <si>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</si>
  <si>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</si>
  <si>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</si>
  <si>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</si>
  <si>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</si>
  <si>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</si>
  <si>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</si>
  <si>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</si>
  <si>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</si>
  <si>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</si>
  <si>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</si>
  <si>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</si>
  <si>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</si>
  <si>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</si>
  <si>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</si>
  <si>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</si>
  <si>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</si>
  <si>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</si>
  <si>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 01</t>
  </si>
  <si>
    <t>Most km 67,750</t>
  </si>
  <si>
    <t>STA</t>
  </si>
  <si>
    <t>1</t>
  </si>
  <si>
    <t>{58649b6b-750b-490e-86b1-c1515672da54}</t>
  </si>
  <si>
    <t>2</t>
  </si>
  <si>
    <t>S 02</t>
  </si>
  <si>
    <t>Železniční svršek km 67,750</t>
  </si>
  <si>
    <t>{28fae931-d99b-40c5-9d3b-2e1b4ae7800e}</t>
  </si>
  <si>
    <t>S 03</t>
  </si>
  <si>
    <t>Materiál objednavatele (zhotovitel neoceňuje)</t>
  </si>
  <si>
    <t>{31e0fc9b-c721-4620-8a8b-3f3ff2118386}</t>
  </si>
  <si>
    <t>VRN</t>
  </si>
  <si>
    <t>{3c89195e-617f-47f4-8786-1780ee39bb59}</t>
  </si>
  <si>
    <t>KRYCÍ LIST SOUPISU PRACÍ</t>
  </si>
  <si>
    <t>Objekt:</t>
  </si>
  <si>
    <t>S 01 - Most km 67,750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</si>
  <si>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</si>
  <si>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</si>
  <si>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</si>
  <si>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</si>
  <si>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</si>
  <si>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</si>
  <si>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</si>
  <si>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</si>
  <si>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</si>
  <si>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</si>
  <si>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</si>
  <si>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</si>
  <si>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</si>
  <si>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</si>
  <si>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</si>
  <si>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</si>
  <si>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783 - Dokončovací práce - nátěry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</si>
  <si>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</si>
  <si>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</si>
  <si>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</si>
  <si>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</si>
  <si>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</si>
  <si>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</si>
  <si>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</si>
  <si>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</si>
  <si>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</si>
  <si>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</si>
  <si>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</si>
  <si>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</si>
  <si>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</si>
  <si>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</si>
  <si>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</si>
  <si>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</si>
  <si>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</si>
  <si>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</si>
  <si>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</si>
  <si>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</si>
  <si>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111251202</t>
  </si>
  <si>
    <t>Odstranění křovin a stromů průměru kmene do 100 mm i s kořeny sklonu terénu přes 1:5 z celkové plochy přes 100 do 500 m2 strojně</t>
  </si>
  <si>
    <t>m2</t>
  </si>
  <si>
    <t>4</t>
  </si>
  <si>
    <t>VV</t>
  </si>
  <si>
    <t>za křídly</t>
  </si>
  <si>
    <t>20*4*4</t>
  </si>
  <si>
    <t>Součet</t>
  </si>
  <si>
    <t>112155315</t>
  </si>
  <si>
    <t>Štěpkování keřového porostu hustého s naložením</t>
  </si>
  <si>
    <t>320</t>
  </si>
  <si>
    <t>3</t>
  </si>
  <si>
    <t>119001421</t>
  </si>
  <si>
    <t>Dočasné zajištění kabelů a kabelových tratí ze 3 volně ložených kabelů</t>
  </si>
  <si>
    <t>m</t>
  </si>
  <si>
    <t>6</t>
  </si>
  <si>
    <t>52*2</t>
  </si>
  <si>
    <t>121151113</t>
  </si>
  <si>
    <t>Sejmutí ornice plochy do 500 m2 tl vrstvy do 200 mm strojně</t>
  </si>
  <si>
    <t>8</t>
  </si>
  <si>
    <t xml:space="preserve">pro dlažbu podél křídel </t>
  </si>
  <si>
    <t>12*1,2*4</t>
  </si>
  <si>
    <t>5</t>
  </si>
  <si>
    <t>122252611</t>
  </si>
  <si>
    <t>Odkopávky a prokopávky zapažené pro spodní stavbu železnic v hornině třídy těžitelnosti I skupiny 3 objem do 100 m3 strojně</t>
  </si>
  <si>
    <t>m3</t>
  </si>
  <si>
    <t>10</t>
  </si>
  <si>
    <t>12*1,2*4*0,1</t>
  </si>
  <si>
    <t>ZKPP</t>
  </si>
  <si>
    <t>5*7*0,5*2</t>
  </si>
  <si>
    <t>122252618</t>
  </si>
  <si>
    <t>Příplatek k odkopávkám zapaženým pro spodní stavbu železnic v hornině třídy těžitelnosti I skupiny 3 za ztížení při rekonstrukci</t>
  </si>
  <si>
    <t>12</t>
  </si>
  <si>
    <t>7</t>
  </si>
  <si>
    <t>162432511</t>
  </si>
  <si>
    <t>Vodorovné přemístění výkopku do 2000 m pracovním vlakem</t>
  </si>
  <si>
    <t>t</t>
  </si>
  <si>
    <t>14</t>
  </si>
  <si>
    <t xml:space="preserve">doprava k přejezdu </t>
  </si>
  <si>
    <t xml:space="preserve">zemina </t>
  </si>
  <si>
    <t>81,520</t>
  </si>
  <si>
    <t>suť</t>
  </si>
  <si>
    <t>156,169</t>
  </si>
  <si>
    <t>162751117</t>
  </si>
  <si>
    <t>Vodorovné přemístění přes 9 000 do 10000 m výkopku/sypaniny z horniny třídy těžitelnosti I skupiny 1 až 3</t>
  </si>
  <si>
    <t>16</t>
  </si>
  <si>
    <t>40,760</t>
  </si>
  <si>
    <t>9</t>
  </si>
  <si>
    <t>162751119</t>
  </si>
  <si>
    <t>Příplatek k vodorovnému přemístění výkopku/sypaniny z horniny třídy těžitelnosti I skupiny 1 až 3 ZKD 1000 m přes 10000 m</t>
  </si>
  <si>
    <t>18</t>
  </si>
  <si>
    <t>40,760*2</t>
  </si>
  <si>
    <t>171201231</t>
  </si>
  <si>
    <t>Poplatek za uložení zeminy a kamení na recyklační skládce (skládkovné) kód odpadu 17 05 04</t>
  </si>
  <si>
    <t>20</t>
  </si>
  <si>
    <t>40,760*2,0</t>
  </si>
  <si>
    <t>11</t>
  </si>
  <si>
    <t>174111311</t>
  </si>
  <si>
    <t>Zásyp sypaninou se zhutněním přes 3 m3 pro spodní stavbu železnic</t>
  </si>
  <si>
    <t>22</t>
  </si>
  <si>
    <t>M</t>
  </si>
  <si>
    <t>58344171</t>
  </si>
  <si>
    <t>štěrkodrť frakce 0/32</t>
  </si>
  <si>
    <t>24</t>
  </si>
  <si>
    <t>35*1,9</t>
  </si>
  <si>
    <t>13</t>
  </si>
  <si>
    <t>181411122</t>
  </si>
  <si>
    <t>Založení lučního trávníku výsevem pl do 1000 m2 ve svahu přes 1:5 do 1:2</t>
  </si>
  <si>
    <t>26</t>
  </si>
  <si>
    <t xml:space="preserve">osetí ornice </t>
  </si>
  <si>
    <t>57,6</t>
  </si>
  <si>
    <t>005724740</t>
  </si>
  <si>
    <t>osivo směs travní krajinná-svahová</t>
  </si>
  <si>
    <t>kg</t>
  </si>
  <si>
    <t>28</t>
  </si>
  <si>
    <t>57,6*0,015</t>
  </si>
  <si>
    <t>182351123</t>
  </si>
  <si>
    <t>Rozprostření ornice pl přes 100 do 500 m2 ve svahu přes 1:5 tl vrstvy do 200 mm strojně</t>
  </si>
  <si>
    <t>30</t>
  </si>
  <si>
    <t xml:space="preserve">ornice zpět </t>
  </si>
  <si>
    <t>Svislé a kompletní konstrukce</t>
  </si>
  <si>
    <t>317321118</t>
  </si>
  <si>
    <t>Mostní římsy ze ŽB C 30/37</t>
  </si>
  <si>
    <t>32</t>
  </si>
  <si>
    <t>0,17*1,3*4</t>
  </si>
  <si>
    <t>17</t>
  </si>
  <si>
    <t>317321191</t>
  </si>
  <si>
    <t>Příplatek k mostním římsám ze ŽB za betonáž malého rozsahu do 25 m3</t>
  </si>
  <si>
    <t>34</t>
  </si>
  <si>
    <t>317353121</t>
  </si>
  <si>
    <t>Bednění mostních říms všech tvarů - zřízení</t>
  </si>
  <si>
    <t>36</t>
  </si>
  <si>
    <t>(0,310+0,535+0,07+0,250+0,1+0,515)*1,3*4</t>
  </si>
  <si>
    <t>19</t>
  </si>
  <si>
    <t>317353221</t>
  </si>
  <si>
    <t>Bednění mostních říms všech tvarů - odstranění</t>
  </si>
  <si>
    <t>38</t>
  </si>
  <si>
    <t>317361116</t>
  </si>
  <si>
    <t>Výztuž mostních říms z betonářské oceli 10 505</t>
  </si>
  <si>
    <t>40</t>
  </si>
  <si>
    <t>předpoklad 150kg/m3</t>
  </si>
  <si>
    <t>150*0,884/1000</t>
  </si>
  <si>
    <t>334323218</t>
  </si>
  <si>
    <t>Mostní křídla a závěrné zídky ze ŽB C 30/37</t>
  </si>
  <si>
    <t>42</t>
  </si>
  <si>
    <t>ZÁVĚRNÁ ZÍDKA - HORNÍ CER.</t>
  </si>
  <si>
    <t>6,5</t>
  </si>
  <si>
    <t>ZÁVĚRNÁ ZÍDKA - TÁBOR</t>
  </si>
  <si>
    <t>7,0</t>
  </si>
  <si>
    <t>odpočet římsy</t>
  </si>
  <si>
    <t>0,17*1,3*4*-1</t>
  </si>
  <si>
    <t>334323291</t>
  </si>
  <si>
    <t>Příplatek k mostním křídlům a závěrným zídkám ze ŽB za betonáž malého rozsahu do 25 m3</t>
  </si>
  <si>
    <t>44</t>
  </si>
  <si>
    <t>23</t>
  </si>
  <si>
    <t>334352111</t>
  </si>
  <si>
    <t>Bednění mostních křídel a závěrných zídek ze systémového bednění s výplní z překližek - zřízení</t>
  </si>
  <si>
    <t>46</t>
  </si>
  <si>
    <t>ZÁVĚRNÁ ZÍDKA SMĚR HORNÍ CEREKEV</t>
  </si>
  <si>
    <t>(0,965+0,775+0,3+0,065+0,065)*4,865</t>
  </si>
  <si>
    <t>334352211</t>
  </si>
  <si>
    <t>Bednění mostních křídel a závěrných zídek ze systémového bednění s výplní z překližek - odstranění</t>
  </si>
  <si>
    <t>48</t>
  </si>
  <si>
    <t>25</t>
  </si>
  <si>
    <t>334361226</t>
  </si>
  <si>
    <t>Výztuž křídel, závěrných zdí z betonářské oceli 10 505</t>
  </si>
  <si>
    <t>50</t>
  </si>
  <si>
    <t>150*12,616/1000</t>
  </si>
  <si>
    <t>Vodorovné konstrukce</t>
  </si>
  <si>
    <t>457451133</t>
  </si>
  <si>
    <t>Ochranná betonová vrstva na izolaci přesýpaných objektů tl 60 mm s výztuží sítí beton C 25/30</t>
  </si>
  <si>
    <t>52</t>
  </si>
  <si>
    <t>6*42</t>
  </si>
  <si>
    <t>27</t>
  </si>
  <si>
    <t>465513157</t>
  </si>
  <si>
    <t>Dlažba svahu u opěr z upraveného lomového žulového kamene tl 200 mm do lože C 25/30 pl přes 10 m2</t>
  </si>
  <si>
    <t>54</t>
  </si>
  <si>
    <t>podél křídel</t>
  </si>
  <si>
    <t>273361412</t>
  </si>
  <si>
    <t>Výztuž základových desek ze svařovaných sítí přes 3,5 do 6 kg/m2</t>
  </si>
  <si>
    <t>56</t>
  </si>
  <si>
    <t xml:space="preserve">pod dlažbu </t>
  </si>
  <si>
    <t>57,6*1,15*4,44/1000</t>
  </si>
  <si>
    <t>Úpravy povrchů, podlahy a osazování výplní</t>
  </si>
  <si>
    <t>29</t>
  </si>
  <si>
    <t>628613511</t>
  </si>
  <si>
    <t>Ochranný nátěr OK mostů - základní a podkladní epoxidový, vrchní PU, tl. min 280 µm</t>
  </si>
  <si>
    <t>58</t>
  </si>
  <si>
    <t xml:space="preserve"> nátěr zábradlí </t>
  </si>
  <si>
    <t xml:space="preserve">dle stávající doku </t>
  </si>
  <si>
    <t xml:space="preserve">Uč.8 </t>
  </si>
  <si>
    <t>137,99*0,312</t>
  </si>
  <si>
    <t xml:space="preserve">plech </t>
  </si>
  <si>
    <t>50x10x2100</t>
  </si>
  <si>
    <t>8,4*0,05*2</t>
  </si>
  <si>
    <t>50x10x2050</t>
  </si>
  <si>
    <t>139,40*0,05*2</t>
  </si>
  <si>
    <t>50x10x1800</t>
  </si>
  <si>
    <t>14,4*0,05*2</t>
  </si>
  <si>
    <t>50x10x240</t>
  </si>
  <si>
    <t>0,96*0,05*2</t>
  </si>
  <si>
    <t>30x10x950</t>
  </si>
  <si>
    <t>532*0,03*2</t>
  </si>
  <si>
    <t>25x6x120</t>
  </si>
  <si>
    <t>4,32*0,025*2</t>
  </si>
  <si>
    <t>0,88*0,025*2</t>
  </si>
  <si>
    <t>50x10x220</t>
  </si>
  <si>
    <t>1,74*0,05*2</t>
  </si>
  <si>
    <t>Ostatní konstrukce a práce-bourání</t>
  </si>
  <si>
    <t>317661142</t>
  </si>
  <si>
    <t>Výplň spár monolitické římsy tmelem polyuretanovým šířky spáry přes 15 do 40 mm</t>
  </si>
  <si>
    <t>60</t>
  </si>
  <si>
    <t>13*2*2</t>
  </si>
  <si>
    <t>31</t>
  </si>
  <si>
    <t>911121311</t>
  </si>
  <si>
    <t>Montáž ocelového zábradli při opravách mostů</t>
  </si>
  <si>
    <t>62</t>
  </si>
  <si>
    <t xml:space="preserve">v místě nových závěrných zídek </t>
  </si>
  <si>
    <t>1,3*4</t>
  </si>
  <si>
    <t>916231113</t>
  </si>
  <si>
    <t>Osazení chodníkového obrubníku betonového ležatého s boční opěrou do lože z betonu prostého</t>
  </si>
  <si>
    <t>64</t>
  </si>
  <si>
    <t xml:space="preserve">podél křídel </t>
  </si>
  <si>
    <t>14*2*2</t>
  </si>
  <si>
    <t>33</t>
  </si>
  <si>
    <t>59217017</t>
  </si>
  <si>
    <t>obrubník betonový chodníkový 1000x100x250mm</t>
  </si>
  <si>
    <t>66</t>
  </si>
  <si>
    <t>56*1,02 "Přepočtené koeficientem množství</t>
  </si>
  <si>
    <t>931941R01</t>
  </si>
  <si>
    <t>Mostní závěr dle PD D+M</t>
  </si>
  <si>
    <t>68</t>
  </si>
  <si>
    <t>dle PD</t>
  </si>
  <si>
    <t>6*2</t>
  </si>
  <si>
    <t>35</t>
  </si>
  <si>
    <t>931992121</t>
  </si>
  <si>
    <t>Výplň dilatačních spár z extrudovaného polystyrénu tl 20 mm</t>
  </si>
  <si>
    <t>70</t>
  </si>
  <si>
    <t>13*0,3*2*2</t>
  </si>
  <si>
    <t>936171150</t>
  </si>
  <si>
    <t>Demontáž pojistných úhelníků L 160 x 160 x 40 na železničních mostech přímých nebo v oblouku</t>
  </si>
  <si>
    <t>72</t>
  </si>
  <si>
    <t>37</t>
  </si>
  <si>
    <t>936171311</t>
  </si>
  <si>
    <t>Montáž pojistných úhelníků L 160x100x14 v koleji S 49 na mostě</t>
  </si>
  <si>
    <t>74</t>
  </si>
  <si>
    <t>936942211</t>
  </si>
  <si>
    <t>Zhotovení tabulky s letopočtem opravy mostu vložením šablony do bednění</t>
  </si>
  <si>
    <t>kus</t>
  </si>
  <si>
    <t>76</t>
  </si>
  <si>
    <t xml:space="preserve">tabulka na římsy </t>
  </si>
  <si>
    <t>39</t>
  </si>
  <si>
    <t>938905311</t>
  </si>
  <si>
    <t>Údržba OK mostů - očistění, nátěr, namazání ložisek</t>
  </si>
  <si>
    <t>78</t>
  </si>
  <si>
    <t>941111121</t>
  </si>
  <si>
    <t>Montáž lešení řadového trubkového lehkého s podlahami zatížení do 200 kg/m2 š od 0,9 do 1,2 m v do 10 m</t>
  </si>
  <si>
    <t>80</t>
  </si>
  <si>
    <t xml:space="preserve">pručelí </t>
  </si>
  <si>
    <t>20,7*6,5*2</t>
  </si>
  <si>
    <t xml:space="preserve">křídla </t>
  </si>
  <si>
    <t xml:space="preserve">opěry </t>
  </si>
  <si>
    <t>5,7*4,185*2</t>
  </si>
  <si>
    <t xml:space="preserve">viditelná část křídel včetně říms </t>
  </si>
  <si>
    <t>77/2*4</t>
  </si>
  <si>
    <t>41</t>
  </si>
  <si>
    <t>941111221</t>
  </si>
  <si>
    <t>Příplatek k lešení řadovému trubkovému lehkému s podlahami š 1,2 m v 10 m za první a ZKD den použití</t>
  </si>
  <si>
    <t>82</t>
  </si>
  <si>
    <t>470,809*60</t>
  </si>
  <si>
    <t>941111821</t>
  </si>
  <si>
    <t>Demontáž lešení řadového trubkového lehkého s podlahami zatížení do 200 kg/m2 š od 0,9 do 1,2 m v do 10 m</t>
  </si>
  <si>
    <t>84</t>
  </si>
  <si>
    <t>470,809</t>
  </si>
  <si>
    <t>43</t>
  </si>
  <si>
    <t>943221111</t>
  </si>
  <si>
    <t>Montáž lešení prostorového rámového těžkého s podlahami zatížení tř. 4 do 300 kg/m2 v do 10 m</t>
  </si>
  <si>
    <t>86</t>
  </si>
  <si>
    <t xml:space="preserve">v otvoru pro sanaci NK </t>
  </si>
  <si>
    <t>(5,8-1,7)*16,175*4,2</t>
  </si>
  <si>
    <t>943221211</t>
  </si>
  <si>
    <t>Příplatek k lešení prostorovému rámovému těžkému s podlahami tř.4 v 10 m za první a ZKD den použití</t>
  </si>
  <si>
    <t>88</t>
  </si>
  <si>
    <t>278,534*30</t>
  </si>
  <si>
    <t>45</t>
  </si>
  <si>
    <t>943221811</t>
  </si>
  <si>
    <t>Demontáž lešení prostorového rámového těžkého s podlahami zatížení tř. 4 do 300 kg/m2 v do 10 m</t>
  </si>
  <si>
    <t>90</t>
  </si>
  <si>
    <t>963051111</t>
  </si>
  <si>
    <t>Bourání mostní nosné konstrukce z ŽB</t>
  </si>
  <si>
    <t>92</t>
  </si>
  <si>
    <t xml:space="preserve">závěrné zídky </t>
  </si>
  <si>
    <t>2,1*4,2*2</t>
  </si>
  <si>
    <t xml:space="preserve">tvrdá ochrana </t>
  </si>
  <si>
    <t>6*42*0,05</t>
  </si>
  <si>
    <t>47</t>
  </si>
  <si>
    <t>966075141</t>
  </si>
  <si>
    <t>Odstranění kovového zábradlí vcelku</t>
  </si>
  <si>
    <t>94</t>
  </si>
  <si>
    <t>978059241</t>
  </si>
  <si>
    <t>Odsekání obkladů stěn z desek z kamene plochy přes 1 m2</t>
  </si>
  <si>
    <t>96</t>
  </si>
  <si>
    <t>obklady z opěr a křídel cca 30% z plochy</t>
  </si>
  <si>
    <t>5,7*4,185*2*0,3</t>
  </si>
  <si>
    <t>77/2*4*0,3</t>
  </si>
  <si>
    <t>49</t>
  </si>
  <si>
    <t>985121122</t>
  </si>
  <si>
    <t>Tryskání degradovaného betonu stěn a rubu kleneb vodou pod tlakem přes 300 do 1250 barů</t>
  </si>
  <si>
    <t>98</t>
  </si>
  <si>
    <t xml:space="preserve">sanace ŽB povrchů </t>
  </si>
  <si>
    <t>NK včetně říms</t>
  </si>
  <si>
    <t>22,6*20,700</t>
  </si>
  <si>
    <t>5,7*4,485*2</t>
  </si>
  <si>
    <t>úložné prahy</t>
  </si>
  <si>
    <t>1,8*4,2*2</t>
  </si>
  <si>
    <t>1,8*10,*4</t>
  </si>
  <si>
    <t xml:space="preserve">NK zhora </t>
  </si>
  <si>
    <t>6*19,55</t>
  </si>
  <si>
    <t xml:space="preserve">deska na křídlech </t>
  </si>
  <si>
    <t>6*10*2</t>
  </si>
  <si>
    <t>985311116</t>
  </si>
  <si>
    <t>Reprofilace stěn cementovou sanační maltou tl přes 50 do 60 mm</t>
  </si>
  <si>
    <t>100</t>
  </si>
  <si>
    <t>51</t>
  </si>
  <si>
    <t>985311212</t>
  </si>
  <si>
    <t>Reprofilace líce kleneb a podhledů cementovou sanační maltou tl přes 10 do 20 mm</t>
  </si>
  <si>
    <t>102</t>
  </si>
  <si>
    <t xml:space="preserve">římsy na křídlech </t>
  </si>
  <si>
    <t>1,8*10*4</t>
  </si>
  <si>
    <t>985311312</t>
  </si>
  <si>
    <t>Reprofilace rubu kleneb a podlah cementovou sanační maltou tl přes 10 do 20 mm</t>
  </si>
  <si>
    <t>104</t>
  </si>
  <si>
    <t>53</t>
  </si>
  <si>
    <t>985321111</t>
  </si>
  <si>
    <t>Ochranný nátěr výztuže na cementové bázi stěn, líce kleneb a podhledů 1 vrstva tl 1 mm</t>
  </si>
  <si>
    <t>106</t>
  </si>
  <si>
    <t>cca 10%</t>
  </si>
  <si>
    <t>993,949*0,1</t>
  </si>
  <si>
    <t>985323111</t>
  </si>
  <si>
    <t>Spojovací můstek reprofilovaného betonu na cementové bázi tl 1 mm</t>
  </si>
  <si>
    <t>108</t>
  </si>
  <si>
    <t>55</t>
  </si>
  <si>
    <t>985324231</t>
  </si>
  <si>
    <t>Ochranný akrylátový nátěr betonu trojnásobný se stěrkou S5 (OS-D)</t>
  </si>
  <si>
    <t>110</t>
  </si>
  <si>
    <t>997</t>
  </si>
  <si>
    <t>Přesun sutě</t>
  </si>
  <si>
    <t>997211511</t>
  </si>
  <si>
    <t>Vodorovná doprava suti po suchu na vzdálenost do 1 km</t>
  </si>
  <si>
    <t>112</t>
  </si>
  <si>
    <t>57</t>
  </si>
  <si>
    <t>997211519</t>
  </si>
  <si>
    <t>Příplatek ZKD 1 km u vodorovné dopravy suti</t>
  </si>
  <si>
    <t>114</t>
  </si>
  <si>
    <t>157,202*11</t>
  </si>
  <si>
    <t>997211611</t>
  </si>
  <si>
    <t>Nakládání suti na dopravní prostředky pro vodorovnou dopravu</t>
  </si>
  <si>
    <t>116</t>
  </si>
  <si>
    <t>59</t>
  </si>
  <si>
    <t>997013873</t>
  </si>
  <si>
    <t>Poplatek za uložení stavebního odpadu na recyklační skládce (skládkovné) zeminy a kamení zatříděného do Katalogu odpadů pod kódem 17 05 04</t>
  </si>
  <si>
    <t>118</t>
  </si>
  <si>
    <t>156,433-69,816-72,756</t>
  </si>
  <si>
    <t>997013861</t>
  </si>
  <si>
    <t>Poplatek za uložení stavebního odpadu na recyklační skládce (skládkovné) z prostého betonu kód odpadu 17 01 01</t>
  </si>
  <si>
    <t>120</t>
  </si>
  <si>
    <t xml:space="preserve">z otryskání </t>
  </si>
  <si>
    <t>69,816</t>
  </si>
  <si>
    <t>61</t>
  </si>
  <si>
    <t>997013862</t>
  </si>
  <si>
    <t>Poplatek za uložení stavebního odpadu na recyklační skládce (skládkovné) z armovaného betonu kód odpadu 17 01 01</t>
  </si>
  <si>
    <t>122</t>
  </si>
  <si>
    <t>72,756</t>
  </si>
  <si>
    <t>998</t>
  </si>
  <si>
    <t>Přesun hmot</t>
  </si>
  <si>
    <t>998212111</t>
  </si>
  <si>
    <t>Přesun hmot pro mosty zděné, monolitické betonové nebo ocelové v do 20 m</t>
  </si>
  <si>
    <t>124</t>
  </si>
  <si>
    <t>63</t>
  </si>
  <si>
    <t>998212191</t>
  </si>
  <si>
    <t>Příplatek k přesunu hmot pro mosty zděné nebo monolitické za zvětšený přesun do 1000 m</t>
  </si>
  <si>
    <t>126</t>
  </si>
  <si>
    <t>PSV</t>
  </si>
  <si>
    <t>Práce a dodávky PSV</t>
  </si>
  <si>
    <t>711</t>
  </si>
  <si>
    <t>Izolace proti vodě, vlhkosti a plynům</t>
  </si>
  <si>
    <t>711131811</t>
  </si>
  <si>
    <t>Odstranění izolace proti zemní vlhkosti vodorovné</t>
  </si>
  <si>
    <t>128</t>
  </si>
  <si>
    <t>5,2*42</t>
  </si>
  <si>
    <t>65</t>
  </si>
  <si>
    <t>711131821</t>
  </si>
  <si>
    <t>Odstranění izolace proti zemní vlhkosti svislé</t>
  </si>
  <si>
    <t>130</t>
  </si>
  <si>
    <t>0,4*42*2</t>
  </si>
  <si>
    <t>711491876</t>
  </si>
  <si>
    <t>Demontáž ukončovací lišty pro přichycení izolace</t>
  </si>
  <si>
    <t>132</t>
  </si>
  <si>
    <t>42*2</t>
  </si>
  <si>
    <t>67</t>
  </si>
  <si>
    <t>711-R00</t>
  </si>
  <si>
    <t>Dodávka + montáž vodotěsné izolace schváleného typu - SVI (přípravná, vodotěsná a ochranná vrstva)</t>
  </si>
  <si>
    <t>134</t>
  </si>
  <si>
    <t xml:space="preserve">NK - včetně řešení podélné spáry </t>
  </si>
  <si>
    <t>6*20,6</t>
  </si>
  <si>
    <t xml:space="preserve">mezi křídly </t>
  </si>
  <si>
    <t>711-R01</t>
  </si>
  <si>
    <t>Dodávka + montáž přichycení SVI nerezovou lištou včetně navrtání, osazení hmoždinek a zatmelení</t>
  </si>
  <si>
    <t>136</t>
  </si>
  <si>
    <t>P</t>
  </si>
  <si>
    <t>Poznámka k položce:_x000d_
Poznámka k položce: Přichycení izolace na římse</t>
  </si>
  <si>
    <t>69</t>
  </si>
  <si>
    <t>998711201</t>
  </si>
  <si>
    <t>Přesun hmot procentní pro izolace proti vodě, vlhkosti a plynům v objektech v do 6 m</t>
  </si>
  <si>
    <t>%</t>
  </si>
  <si>
    <t>138</t>
  </si>
  <si>
    <t>764</t>
  </si>
  <si>
    <t>Konstrukce klempířské</t>
  </si>
  <si>
    <t>764543R01</t>
  </si>
  <si>
    <t>Odvodňovací žlab dle PD včetně uchycení</t>
  </si>
  <si>
    <t>140</t>
  </si>
  <si>
    <t>18,2</t>
  </si>
  <si>
    <t>71</t>
  </si>
  <si>
    <t>764548325</t>
  </si>
  <si>
    <t>Svody kruhové včetně objímek, kolen, odskoků z TiZn lesklého plechu průměru 150 mm</t>
  </si>
  <si>
    <t>142</t>
  </si>
  <si>
    <t xml:space="preserve">mezi NK </t>
  </si>
  <si>
    <t xml:space="preserve">na křídlech </t>
  </si>
  <si>
    <t>1,4*2</t>
  </si>
  <si>
    <t>3,0*2</t>
  </si>
  <si>
    <t>1,5*2</t>
  </si>
  <si>
    <t>783</t>
  </si>
  <si>
    <t>Dokončovací práce - nátěry</t>
  </si>
  <si>
    <t>783306809</t>
  </si>
  <si>
    <t>Odstranění nátěru ze zámečnických konstrukcí okartáčováním</t>
  </si>
  <si>
    <t>144</t>
  </si>
  <si>
    <t xml:space="preserve">příprava povrchu pro nátěr zábradlí </t>
  </si>
  <si>
    <t>Práce a dodávky M</t>
  </si>
  <si>
    <t>46-M</t>
  </si>
  <si>
    <t>Zemní práce při extr.mont.pracích</t>
  </si>
  <si>
    <t>73</t>
  </si>
  <si>
    <t>460751111</t>
  </si>
  <si>
    <t>Osazení kabelových kanálů do rýhy z prefabrikovaných betonových žlabů vnější šířky do 20 cm</t>
  </si>
  <si>
    <t>146</t>
  </si>
  <si>
    <t>59213009</t>
  </si>
  <si>
    <t>žlab kabelový betonový k ochraně zemního drátovodného vedení 100x17x14cm</t>
  </si>
  <si>
    <t>256</t>
  </si>
  <si>
    <t>148</t>
  </si>
  <si>
    <t>S 02 - Železniční svršek km 67,750</t>
  </si>
  <si>
    <t xml:space="preserve">    5 - Komunikace</t>
  </si>
  <si>
    <t>OST - Ostatní</t>
  </si>
  <si>
    <t>Komunikace</t>
  </si>
  <si>
    <t>5905023030</t>
  </si>
  <si>
    <t>Úprava povrchu stezky rozprostřením štěrkodrtě přes 5 do 10 cm</t>
  </si>
  <si>
    <t>0,4*52*2</t>
  </si>
  <si>
    <t>5905025010</t>
  </si>
  <si>
    <t>Doplnění stezky štěrkodrtí ojediněle ručně</t>
  </si>
  <si>
    <t>41,6*0,1</t>
  </si>
  <si>
    <t>5955101025</t>
  </si>
  <si>
    <t>Kamenivo drcené drť frakce 4/8</t>
  </si>
  <si>
    <t>4,160*1,8</t>
  </si>
  <si>
    <t>5905055010</t>
  </si>
  <si>
    <t>Odstranění stávajícího kolejového lože odtěžením v koleji</t>
  </si>
  <si>
    <t>2,6*42</t>
  </si>
  <si>
    <t>2,2*10</t>
  </si>
  <si>
    <t>5905060010</t>
  </si>
  <si>
    <t>Zřízení nového kolejového lože v koleji</t>
  </si>
  <si>
    <t>5955101000</t>
  </si>
  <si>
    <t>Kamenivo drcené štěrk frakce 31,5/63 třídy BI</t>
  </si>
  <si>
    <t>131,2*1,8</t>
  </si>
  <si>
    <t>pro doplnění při ASP 1x vůz SA</t>
  </si>
  <si>
    <t>35*1,8</t>
  </si>
  <si>
    <t>5905105030</t>
  </si>
  <si>
    <t>Doplnění KL kamenivem souvisle strojně v koleji</t>
  </si>
  <si>
    <t xml:space="preserve">doplnění KL při ASP </t>
  </si>
  <si>
    <t>5906055030</t>
  </si>
  <si>
    <t>Příplatek za současnou výměnu pražce s podkladnicovým upevněním a kompletů, pryžových a polyetylenových podložek</t>
  </si>
  <si>
    <t>Poznámka k položce:_x000d_
Poznámka k položce: Pražec=kus</t>
  </si>
  <si>
    <t>88*2</t>
  </si>
  <si>
    <t>5958125010</t>
  </si>
  <si>
    <t>Komplety s antikorozní úpravou ŽS 4 (svěrka ŽS4, šroub RS 1, matice M24, podložka Fe6)</t>
  </si>
  <si>
    <t>5958158005</t>
  </si>
  <si>
    <t>Podložka pryžová pod patu kolejnice S49 183/126/6</t>
  </si>
  <si>
    <t>5958158070</t>
  </si>
  <si>
    <t>Podložka polyetylenová pod podkladnici 380/160/2 (S4, R4)</t>
  </si>
  <si>
    <t>5906130235</t>
  </si>
  <si>
    <t>Montáž kolejového roštu v ose koleje pražce betonové nevystrojené, tvar S49, 49E1</t>
  </si>
  <si>
    <t>km</t>
  </si>
  <si>
    <t>užité pražce SB 8</t>
  </si>
  <si>
    <t>52/1000</t>
  </si>
  <si>
    <t>5906140035</t>
  </si>
  <si>
    <t>Demontáž kolejového roštu koleje v ose koleje pražce dřevěné, tvar S49, T, 49E1</t>
  </si>
  <si>
    <t>5907050020</t>
  </si>
  <si>
    <t>Dělení kolejnic řezáním nebo rozbroušením, soustavy S49 nebo T</t>
  </si>
  <si>
    <t>Poznámka k položce:_x000d_
Poznámka k položce: Řez=kus</t>
  </si>
  <si>
    <t>5909032020</t>
  </si>
  <si>
    <t>Přesná úprava GPK koleje směrové a výškové uspořádání pražce betonové</t>
  </si>
  <si>
    <t>Poznámka k položce:_x000d_
Poznámka k položce: Kilometr koleje=km</t>
  </si>
  <si>
    <t>denní výkon</t>
  </si>
  <si>
    <t>1,6</t>
  </si>
  <si>
    <t>5910020130</t>
  </si>
  <si>
    <t>Svařování kolejnic termitem plný předehřev standardní spára svar jednotlivý tv. S49</t>
  </si>
  <si>
    <t>svar</t>
  </si>
  <si>
    <t>5910035030</t>
  </si>
  <si>
    <t>Dosažení dovolené upínací teploty v BK prodloužením kolejnicového pásu v koleji tv. S49</t>
  </si>
  <si>
    <t>5910040215</t>
  </si>
  <si>
    <t>Umožnění volné dilatace kolejnice bez demontáže nebo montáže upevňovadel s osazením a odstraněním kluzných podložek</t>
  </si>
  <si>
    <t>Poznámka k položce:_x000d_
Poznámka k položce: Metr kolejnice=m</t>
  </si>
  <si>
    <t>75*4</t>
  </si>
  <si>
    <t>OST</t>
  </si>
  <si>
    <t>Ostatní</t>
  </si>
  <si>
    <t>9902100200</t>
  </si>
  <si>
    <t>Doprava obousměrná mechanizací o nosnosti přes 3,5 t sypanin (kameniva, písku, suti, dlažebních kostek, atd.) do 20 km</t>
  </si>
  <si>
    <t>262144</t>
  </si>
  <si>
    <t>Poznámka k položce:_x000d_
Poznámka k položce: Měrnou jednotkou je t přepravovaného materiálu.</t>
  </si>
  <si>
    <t xml:space="preserve">odvoz starého štěrku </t>
  </si>
  <si>
    <t>131,200*1,6</t>
  </si>
  <si>
    <t xml:space="preserve">dovoz </t>
  </si>
  <si>
    <t>7,488+299,160</t>
  </si>
  <si>
    <t>9903200100</t>
  </si>
  <si>
    <t>Přeprava mechanizace na místo prováděných prací o hmotnosti přes 12 t přes 50 do 100 km</t>
  </si>
  <si>
    <t>ASP</t>
  </si>
  <si>
    <t>1/7</t>
  </si>
  <si>
    <t>9909000700</t>
  </si>
  <si>
    <t>Poplatek za recyklaci kameniva</t>
  </si>
  <si>
    <t>odtěžený štěrk z KL</t>
  </si>
  <si>
    <t>131,2*1,6</t>
  </si>
  <si>
    <t>S 03 - Materiál objednavatele (zhotovitel neoceňuje)</t>
  </si>
  <si>
    <t xml:space="preserve">    5 - Komunikace pozemní</t>
  </si>
  <si>
    <t>Komunikace pozemní</t>
  </si>
  <si>
    <t>5956213065</t>
  </si>
  <si>
    <t xml:space="preserve">Pražec betonový příčný vystrojený  užitý tv. SB 8 P</t>
  </si>
  <si>
    <t>-1727314971</t>
  </si>
  <si>
    <t>Poznámka k položce:_x000d_
Zhotovitel neoceňuje.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</si>
  <si>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</si>
  <si>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</si>
  <si>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</si>
  <si>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</si>
  <si>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</si>
  <si>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</si>
  <si>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</si>
  <si>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</si>
  <si>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</si>
  <si>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</si>
  <si>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</si>
  <si>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</si>
  <si>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</si>
  <si>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</si>
  <si>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Poznámka k položce:_x000d_
Poznámka k položce: Vytyčení dotčených inženýrských sítí včetně zajištění dohledu správce sítí při provádění stavebních prací v blízkosti sítí.</t>
  </si>
  <si>
    <t>013002000</t>
  </si>
  <si>
    <t>Projektové práce</t>
  </si>
  <si>
    <t xml:space="preserve">Poznámka k položce:_x000d_
Poznámka k položce: zpracování RDS včetně VTD na kopletní odvodnění,  zpracování dokumentace skutečného provedení stavby - 2x (v trvalém tisku i digitálně) s využitím železničního bodového pole a po projednání a schválení SŽG.</t>
  </si>
  <si>
    <t>VRN3</t>
  </si>
  <si>
    <t>Zařízení staveniště</t>
  </si>
  <si>
    <t>030001000</t>
  </si>
  <si>
    <t>Poznámka k položce:_x000d_
Poznámka k položce: dodávky vody a energie, příjezdové komunikace včetně příp. omezení provozu a dopravního značení, příp. pronájmy pozemků, střežení pracoviště, uvedení pozemků do původního stavu včetně pravidelného úklidu komunikace při stavbě, dobrý přístup k mostu</t>
  </si>
  <si>
    <t>034002000</t>
  </si>
  <si>
    <t>Zabezpečení staveniště</t>
  </si>
  <si>
    <t>1024</t>
  </si>
  <si>
    <t>36078006</t>
  </si>
  <si>
    <t>Poznámka k položce:_x000d_
Zabezpečení staveniště mimo pracovní dobu (předpoklad 21 dnů).</t>
  </si>
  <si>
    <t>039002000</t>
  </si>
  <si>
    <t>Zrušení zařízení staveniště</t>
  </si>
  <si>
    <t>-435461152</t>
  </si>
  <si>
    <t>Poznámka k položce:_x000d_
Včetně uvedení pozemků do původního stavu.</t>
  </si>
  <si>
    <t>VRN4</t>
  </si>
  <si>
    <t>Inženýrská činnost</t>
  </si>
  <si>
    <t>043134000</t>
  </si>
  <si>
    <t>Zkoušky zatěžovací</t>
  </si>
  <si>
    <t>Poznámka k položce:_x000d_
Poznámka k položce: Statická zatěžovací zkouška pláně</t>
  </si>
  <si>
    <t>VRN6</t>
  </si>
  <si>
    <t>Územní vlivy</t>
  </si>
  <si>
    <t>060001000</t>
  </si>
  <si>
    <t>18735935</t>
  </si>
  <si>
    <t>065002000</t>
  </si>
  <si>
    <t>Mimostaveništní doprava materiálů a mechanizace</t>
  </si>
  <si>
    <t>1077212363</t>
  </si>
  <si>
    <t>Poznámka k položce:_x000d_
Přepravy, které nejsou zakalkulovány v rozpočtu.</t>
  </si>
  <si>
    <t>VRN7</t>
  </si>
  <si>
    <t>Provozní vlivy</t>
  </si>
  <si>
    <t>070001000</t>
  </si>
  <si>
    <t>Poznámka k položce:_x000d_
DIO včetně projednání DIO zajistí zhotovitel.</t>
  </si>
  <si>
    <t>DIO včetně projednání DIO zajistí zhotovitel</t>
  </si>
  <si>
    <t>VRN8</t>
  </si>
  <si>
    <t>Přesun stavebních kapacit</t>
  </si>
  <si>
    <t>081002000</t>
  </si>
  <si>
    <t>Doprava zaměstnanců</t>
  </si>
  <si>
    <t>-1050967951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</si>
</sst>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PA654190144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mostu v km 67,750 na trati Horní Cerekev - Tábor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 01 - Most km 67,750'!J30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 01 - Most km 67,750'!P130</f>
        <v>0</v>
      </c>
      <c r="AV95" s="128">
        <f>'S 01 - Most km 67,750'!J33</f>
        <v>0</v>
      </c>
      <c r="AW95" s="128">
        <f>'S 01 - Most km 67,750'!J34</f>
        <v>0</v>
      </c>
      <c r="AX95" s="128">
        <f>'S 01 - Most km 67,750'!J35</f>
        <v>0</v>
      </c>
      <c r="AY95" s="128">
        <f>'S 01 - Most km 67,750'!J36</f>
        <v>0</v>
      </c>
      <c r="AZ95" s="128">
        <f>'S 01 - Most km 67,750'!F33</f>
        <v>0</v>
      </c>
      <c r="BA95" s="128">
        <f>'S 01 - Most km 67,750'!F34</f>
        <v>0</v>
      </c>
      <c r="BB95" s="128">
        <f>'S 01 - Most km 67,750'!F35</f>
        <v>0</v>
      </c>
      <c r="BC95" s="128">
        <f>'S 01 - Most km 67,750'!F36</f>
        <v>0</v>
      </c>
      <c r="BD95" s="130">
        <f>'S 01 - Most km 67,750'!F37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 02 - Železniční svršek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 02 - Železniční svršek ...'!P119</f>
        <v>0</v>
      </c>
      <c r="AV96" s="128">
        <f>'S 02 - Železniční svršek ...'!J33</f>
        <v>0</v>
      </c>
      <c r="AW96" s="128">
        <f>'S 02 - Železniční svršek ...'!J34</f>
        <v>0</v>
      </c>
      <c r="AX96" s="128">
        <f>'S 02 - Železniční svršek ...'!J35</f>
        <v>0</v>
      </c>
      <c r="AY96" s="128">
        <f>'S 02 - Železniční svršek ...'!J36</f>
        <v>0</v>
      </c>
      <c r="AZ96" s="128">
        <f>'S 02 - Železniční svršek ...'!F33</f>
        <v>0</v>
      </c>
      <c r="BA96" s="128">
        <f>'S 02 - Železniční svršek ...'!F34</f>
        <v>0</v>
      </c>
      <c r="BB96" s="128">
        <f>'S 02 - Železniční svršek ...'!F35</f>
        <v>0</v>
      </c>
      <c r="BC96" s="128">
        <f>'S 02 - Železniční svršek ...'!F36</f>
        <v>0</v>
      </c>
      <c r="BD96" s="130">
        <f>'S 02 - Železniční svršek 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 03 - Materiál objednava...'!J30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 03 - Materiál objednava...'!P118</f>
        <v>0</v>
      </c>
      <c r="AV97" s="128">
        <f>'S 03 - Materiál objednava...'!J33</f>
        <v>0</v>
      </c>
      <c r="AW97" s="128">
        <f>'S 03 - Materiál objednava...'!J34</f>
        <v>0</v>
      </c>
      <c r="AX97" s="128">
        <f>'S 03 - Materiál objednava...'!J35</f>
        <v>0</v>
      </c>
      <c r="AY97" s="128">
        <f>'S 03 - Materiál objednava...'!J36</f>
        <v>0</v>
      </c>
      <c r="AZ97" s="128">
        <f>'S 03 - Materiál objednava...'!F33</f>
        <v>0</v>
      </c>
      <c r="BA97" s="128">
        <f>'S 03 - Materiál objednava...'!F34</f>
        <v>0</v>
      </c>
      <c r="BB97" s="128">
        <f>'S 03 - Materiál objednava...'!F35</f>
        <v>0</v>
      </c>
      <c r="BC97" s="128">
        <f>'S 03 - Materiál objednava...'!F36</f>
        <v>0</v>
      </c>
      <c r="BD97" s="130">
        <f>'S 03 - Materiál objednava...'!F37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 - VRN'!J30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'VRN - VRN'!P123</f>
        <v>0</v>
      </c>
      <c r="AV98" s="133">
        <f>'VRN - VRN'!J33</f>
        <v>0</v>
      </c>
      <c r="AW98" s="133">
        <f>'VRN - VRN'!J34</f>
        <v>0</v>
      </c>
      <c r="AX98" s="133">
        <f>'VRN - VRN'!J35</f>
        <v>0</v>
      </c>
      <c r="AY98" s="133">
        <f>'VRN - VRN'!J36</f>
        <v>0</v>
      </c>
      <c r="AZ98" s="133">
        <f>'VRN - VRN'!F33</f>
        <v>0</v>
      </c>
      <c r="BA98" s="133">
        <f>'VRN - VRN'!F34</f>
        <v>0</v>
      </c>
      <c r="BB98" s="133">
        <f>'VRN - VRN'!F35</f>
        <v>0</v>
      </c>
      <c r="BC98" s="133">
        <f>'VRN - VRN'!F36</f>
        <v>0</v>
      </c>
      <c r="BD98" s="135">
        <f>'VRN - VRN'!F37</f>
        <v>0</v>
      </c>
      <c r="BE98" s="7"/>
      <c r="BT98" s="131" t="s">
        <v>84</v>
      </c>
      <c r="BV98" s="131" t="s">
        <v>78</v>
      </c>
      <c r="BW98" s="131" t="s">
        <v>94</v>
      </c>
      <c r="BX98" s="131" t="s">
        <v>5</v>
      </c>
      <c r="CL98" s="131" t="s">
        <v>1</v>
      </c>
      <c r="CM98" s="131" t="s">
        <v>86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r9rsylI6+7BvbcgMLXfwh+MC0E+CTKxrGqYyPbLrmN3oDdGTFLwLz39n9fFxGBpc229Duj/2uEUEKa5vfsQ0MQ==" hashValue="n3nwq4H6+aAj9I6W0E6p57obekAqo6k4AJ5S9mD8Lap4hj0/PKd1x7mqA63uzq3VlipavTEg9MM4SXQLHr6cr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 01 - Most km 67,750'!C2" display="/"/>
    <hyperlink ref="A96" location="'S 02 - Železniční svršek ...'!C2" display="/"/>
    <hyperlink ref="A97" location="'S 03 - Materiál objednava...'!C2" display="/"/>
    <hyperlink ref="A98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67,750 na trati Horní Cerekev - Tábor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 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ROUND((SUM(BE130:BE488)),  2)</f>
        <v>0</v>
      </c>
      <c r="G33" s="38"/>
      <c r="H33" s="38"/>
      <c r="I33" s="155">
        <v>0.20999999999999999</v>
      </c>
      <c r="J33" s="154">
        <f>ROUND(((SUM(BE130:BE488))*I33),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ROUND((SUM(BF130:BF488)),  2)</f>
        <v>0</v>
      </c>
      <c r="G34" s="38"/>
      <c r="H34" s="38"/>
      <c r="I34" s="155">
        <v>0.14999999999999999</v>
      </c>
      <c r="J34" s="154">
        <f>ROUND(((SUM(BF130:BF488))*I34),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ROUND((SUM(BG130:BG488)),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ROUND((SUM(BH130:BH488)),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ROUND((SUM(BI130:BI488)),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67,750 na trati Horní Cerekev - Tábor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 01 - Most km 67,750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105</v>
      </c>
      <c r="E99" s="188"/>
      <c r="F99" s="188"/>
      <c r="G99" s="188"/>
      <c r="H99" s="188"/>
      <c r="I99" s="188"/>
      <c r="J99" s="189">
        <f>J188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J221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107</v>
      </c>
      <c r="E101" s="188"/>
      <c r="F101" s="188"/>
      <c r="G101" s="188"/>
      <c r="H101" s="188"/>
      <c r="I101" s="188"/>
      <c r="J101" s="189">
        <f>J233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108</v>
      </c>
      <c r="E102" s="188"/>
      <c r="F102" s="188"/>
      <c r="G102" s="188"/>
      <c r="H102" s="188"/>
      <c r="I102" s="188"/>
      <c r="J102" s="189">
        <f>J259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109</v>
      </c>
      <c r="E103" s="188"/>
      <c r="F103" s="188"/>
      <c r="G103" s="188"/>
      <c r="H103" s="188"/>
      <c r="I103" s="188"/>
      <c r="J103" s="189">
        <f>J404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110</v>
      </c>
      <c r="E104" s="188"/>
      <c r="F104" s="188"/>
      <c r="G104" s="188"/>
      <c r="H104" s="188"/>
      <c r="I104" s="188"/>
      <c r="J104" s="189">
        <f>J420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111</v>
      </c>
      <c r="E105" s="182"/>
      <c r="F105" s="182"/>
      <c r="G105" s="182"/>
      <c r="H105" s="182"/>
      <c r="I105" s="182"/>
      <c r="J105" s="183">
        <f>J423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112</v>
      </c>
      <c r="E106" s="188"/>
      <c r="F106" s="188"/>
      <c r="G106" s="188"/>
      <c r="H106" s="188"/>
      <c r="I106" s="188"/>
      <c r="J106" s="189">
        <f>J424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113</v>
      </c>
      <c r="E107" s="188"/>
      <c r="F107" s="188"/>
      <c r="G107" s="188"/>
      <c r="H107" s="188"/>
      <c r="I107" s="188"/>
      <c r="J107" s="189">
        <f>J445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114</v>
      </c>
      <c r="E108" s="188"/>
      <c r="F108" s="188"/>
      <c r="G108" s="188"/>
      <c r="H108" s="188"/>
      <c r="I108" s="188"/>
      <c r="J108" s="189">
        <f>J457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115</v>
      </c>
      <c r="E109" s="182"/>
      <c r="F109" s="182"/>
      <c r="G109" s="182"/>
      <c r="H109" s="182"/>
      <c r="I109" s="182"/>
      <c r="J109" s="183">
        <f>J483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5"/>
      <c r="C110" s="186"/>
      <c r="D110" s="187" t="s">
        <v>116</v>
      </c>
      <c r="E110" s="188"/>
      <c r="F110" s="188"/>
      <c r="G110" s="188"/>
      <c r="H110" s="188"/>
      <c r="I110" s="188"/>
      <c r="J110" s="189">
        <f>J484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117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4" t="str">
        <f>E7</f>
        <v>Oprava mostu v km 67,750 na trati Horní Cerekev - Tábor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96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S 01 - Most km 67,750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 xml:space="preserve"> </v>
      </c>
      <c r="G124" s="40"/>
      <c r="H124" s="40"/>
      <c r="I124" s="32" t="s">
        <v>22</v>
      </c>
      <c r="J124" s="79" t="str">
        <f>IF(J12="","",J12)</f>
        <v>13. 3. 2023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>Správa železnic, státní organizace</v>
      </c>
      <c r="G126" s="40"/>
      <c r="H126" s="40"/>
      <c r="I126" s="32" t="s">
        <v>32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30</v>
      </c>
      <c r="D127" s="40"/>
      <c r="E127" s="40"/>
      <c r="F127" s="27" t="str">
        <f>IF(E18="","",E18)</f>
        <v>Vyplň údaj</v>
      </c>
      <c r="G127" s="40"/>
      <c r="H127" s="40"/>
      <c r="I127" s="32" t="s">
        <v>34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118</v>
      </c>
      <c r="D129" s="194" t="s">
        <v>61</v>
      </c>
      <c r="E129" s="194" t="s">
        <v>57</v>
      </c>
      <c r="F129" s="194" t="s">
        <v>58</v>
      </c>
      <c r="G129" s="194" t="s">
        <v>119</v>
      </c>
      <c r="H129" s="194" t="s">
        <v>120</v>
      </c>
      <c r="I129" s="194" t="s">
        <v>121</v>
      </c>
      <c r="J129" s="195" t="s">
        <v>100</v>
      </c>
      <c r="K129" s="196" t="s">
        <v>122</v>
      </c>
      <c r="L129" s="197"/>
      <c r="M129" s="100" t="s">
        <v>1</v>
      </c>
      <c r="N129" s="101" t="s">
        <v>40</v>
      </c>
      <c r="O129" s="101" t="s">
        <v>123</v>
      </c>
      <c r="P129" s="101" t="s">
        <v>124</v>
      </c>
      <c r="Q129" s="101" t="s">
        <v>125</v>
      </c>
      <c r="R129" s="101" t="s">
        <v>126</v>
      </c>
      <c r="S129" s="101" t="s">
        <v>127</v>
      </c>
      <c r="T129" s="102" t="s">
        <v>128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129</v>
      </c>
      <c r="D130" s="40"/>
      <c r="E130" s="40"/>
      <c r="F130" s="40"/>
      <c r="G130" s="40"/>
      <c r="H130" s="40"/>
      <c r="I130" s="40"/>
      <c r="J130" s="198">
        <f>BK130</f>
        <v>0</v>
      </c>
      <c r="K130" s="40"/>
      <c r="L130" s="44"/>
      <c r="M130" s="103"/>
      <c r="N130" s="199"/>
      <c r="O130" s="104"/>
      <c r="P130" s="200">
        <f>P131+P423+P483</f>
        <v>0</v>
      </c>
      <c r="Q130" s="104"/>
      <c r="R130" s="200">
        <f>R131+R423+R483</f>
        <v>0</v>
      </c>
      <c r="S130" s="104"/>
      <c r="T130" s="201">
        <f>T131+T423+T483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75</v>
      </c>
      <c r="AU130" s="17" t="s">
        <v>102</v>
      </c>
      <c r="BK130" s="202">
        <f>BK131+BK423+BK483</f>
        <v>0</v>
      </c>
    </row>
    <row r="131" s="12" customFormat="1" ht="25.92" customHeight="1">
      <c r="A131" s="12"/>
      <c r="B131" s="203"/>
      <c r="C131" s="204"/>
      <c r="D131" s="205" t="s">
        <v>75</v>
      </c>
      <c r="E131" s="206" t="s">
        <v>130</v>
      </c>
      <c r="F131" s="206" t="s">
        <v>131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P132+P188+P221+P233+P259+P404+P420</f>
        <v>0</v>
      </c>
      <c r="Q131" s="211"/>
      <c r="R131" s="212">
        <f>R132+R188+R221+R233+R259+R404+R420</f>
        <v>0</v>
      </c>
      <c r="S131" s="211"/>
      <c r="T131" s="213">
        <f>T132+T188+T221+T233+T259+T404+T420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76</v>
      </c>
      <c r="AY131" s="214" t="s">
        <v>132</v>
      </c>
      <c r="BK131" s="216">
        <f>BK132+BK188+BK221+BK233+BK259+BK404+BK420</f>
        <v>0</v>
      </c>
    </row>
    <row r="132" s="12" customFormat="1" ht="22.8" customHeight="1">
      <c r="A132" s="12"/>
      <c r="B132" s="203"/>
      <c r="C132" s="204"/>
      <c r="D132" s="205" t="s">
        <v>75</v>
      </c>
      <c r="E132" s="217" t="s">
        <v>84</v>
      </c>
      <c r="F132" s="217" t="s">
        <v>133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SUM(P133:P187)</f>
        <v>0</v>
      </c>
      <c r="Q132" s="211"/>
      <c r="R132" s="212">
        <f>SUM(R133:R187)</f>
        <v>0</v>
      </c>
      <c r="S132" s="211"/>
      <c r="T132" s="213">
        <f>SUM(T133:T187)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84</v>
      </c>
      <c r="AY132" s="214" t="s">
        <v>132</v>
      </c>
      <c r="BK132" s="216">
        <f>SUM(BK133:BK187)</f>
        <v>0</v>
      </c>
    </row>
    <row r="133" s="2" customFormat="1" ht="37.8" customHeight="1">
      <c r="A133" s="38"/>
      <c r="B133" s="39"/>
      <c r="C133" s="219" t="s">
        <v>84</v>
      </c>
      <c r="D133" s="219" t="s">
        <v>134</v>
      </c>
      <c r="E133" s="220" t="s">
        <v>135</v>
      </c>
      <c r="F133" s="221" t="s">
        <v>136</v>
      </c>
      <c r="G133" s="222" t="s">
        <v>137</v>
      </c>
      <c r="H133" s="223">
        <v>320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138</v>
      </c>
      <c r="AT133" s="231" t="s">
        <v>134</v>
      </c>
      <c r="AU133" s="231" t="s">
        <v>86</v>
      </c>
      <c r="AY133" s="17" t="s">
        <v>132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138</v>
      </c>
      <c r="BM133" s="231" t="s">
        <v>86</v>
      </c>
    </row>
    <row r="134" s="13" customFormat="1">
      <c r="A134" s="13"/>
      <c r="B134" s="233"/>
      <c r="C134" s="234"/>
      <c r="D134" s="235" t="s">
        <v>139</v>
      </c>
      <c r="E134" s="236" t="s">
        <v>1</v>
      </c>
      <c r="F134" s="237" t="s">
        <v>140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139</v>
      </c>
      <c r="AU134" s="243" t="s">
        <v>86</v>
      </c>
      <c r="AV134" s="13" t="s">
        <v>84</v>
      </c>
      <c r="AW134" s="13" t="s">
        <v>33</v>
      </c>
      <c r="AX134" s="13" t="s">
        <v>76</v>
      </c>
      <c r="AY134" s="243" t="s">
        <v>132</v>
      </c>
    </row>
    <row r="135" s="14" customFormat="1">
      <c r="A135" s="14"/>
      <c r="B135" s="244"/>
      <c r="C135" s="245"/>
      <c r="D135" s="235" t="s">
        <v>139</v>
      </c>
      <c r="E135" s="246" t="s">
        <v>1</v>
      </c>
      <c r="F135" s="247" t="s">
        <v>141</v>
      </c>
      <c r="G135" s="245"/>
      <c r="H135" s="248">
        <v>320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139</v>
      </c>
      <c r="AU135" s="254" t="s">
        <v>86</v>
      </c>
      <c r="AV135" s="14" t="s">
        <v>86</v>
      </c>
      <c r="AW135" s="14" t="s">
        <v>33</v>
      </c>
      <c r="AX135" s="14" t="s">
        <v>76</v>
      </c>
      <c r="AY135" s="254" t="s">
        <v>132</v>
      </c>
    </row>
    <row r="136" s="15" customFormat="1">
      <c r="A136" s="15"/>
      <c r="B136" s="255"/>
      <c r="C136" s="256"/>
      <c r="D136" s="235" t="s">
        <v>139</v>
      </c>
      <c r="E136" s="257" t="s">
        <v>1</v>
      </c>
      <c r="F136" s="258" t="s">
        <v>142</v>
      </c>
      <c r="G136" s="256"/>
      <c r="H136" s="259">
        <v>320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139</v>
      </c>
      <c r="AU136" s="265" t="s">
        <v>86</v>
      </c>
      <c r="AV136" s="15" t="s">
        <v>138</v>
      </c>
      <c r="AW136" s="15" t="s">
        <v>33</v>
      </c>
      <c r="AX136" s="15" t="s">
        <v>84</v>
      </c>
      <c r="AY136" s="265" t="s">
        <v>132</v>
      </c>
    </row>
    <row r="137" s="2" customFormat="1" ht="21.75" customHeight="1">
      <c r="A137" s="38"/>
      <c r="B137" s="39"/>
      <c r="C137" s="219" t="s">
        <v>86</v>
      </c>
      <c r="D137" s="219" t="s">
        <v>134</v>
      </c>
      <c r="E137" s="220" t="s">
        <v>143</v>
      </c>
      <c r="F137" s="221" t="s">
        <v>144</v>
      </c>
      <c r="G137" s="222" t="s">
        <v>137</v>
      </c>
      <c r="H137" s="223">
        <v>320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138</v>
      </c>
      <c r="AT137" s="231" t="s">
        <v>134</v>
      </c>
      <c r="AU137" s="231" t="s">
        <v>86</v>
      </c>
      <c r="AY137" s="17" t="s">
        <v>132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138</v>
      </c>
      <c r="BM137" s="231" t="s">
        <v>138</v>
      </c>
    </row>
    <row r="138" s="14" customFormat="1">
      <c r="A138" s="14"/>
      <c r="B138" s="244"/>
      <c r="C138" s="245"/>
      <c r="D138" s="235" t="s">
        <v>139</v>
      </c>
      <c r="E138" s="246" t="s">
        <v>1</v>
      </c>
      <c r="F138" s="247" t="s">
        <v>145</v>
      </c>
      <c r="G138" s="245"/>
      <c r="H138" s="248">
        <v>320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139</v>
      </c>
      <c r="AU138" s="254" t="s">
        <v>86</v>
      </c>
      <c r="AV138" s="14" t="s">
        <v>86</v>
      </c>
      <c r="AW138" s="14" t="s">
        <v>33</v>
      </c>
      <c r="AX138" s="14" t="s">
        <v>76</v>
      </c>
      <c r="AY138" s="254" t="s">
        <v>132</v>
      </c>
    </row>
    <row r="139" s="15" customFormat="1">
      <c r="A139" s="15"/>
      <c r="B139" s="255"/>
      <c r="C139" s="256"/>
      <c r="D139" s="235" t="s">
        <v>139</v>
      </c>
      <c r="E139" s="257" t="s">
        <v>1</v>
      </c>
      <c r="F139" s="258" t="s">
        <v>142</v>
      </c>
      <c r="G139" s="256"/>
      <c r="H139" s="259">
        <v>320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5" t="s">
        <v>139</v>
      </c>
      <c r="AU139" s="265" t="s">
        <v>86</v>
      </c>
      <c r="AV139" s="15" t="s">
        <v>138</v>
      </c>
      <c r="AW139" s="15" t="s">
        <v>33</v>
      </c>
      <c r="AX139" s="15" t="s">
        <v>84</v>
      </c>
      <c r="AY139" s="265" t="s">
        <v>132</v>
      </c>
    </row>
    <row r="140" s="2" customFormat="1" ht="24.15" customHeight="1">
      <c r="A140" s="38"/>
      <c r="B140" s="39"/>
      <c r="C140" s="219" t="s">
        <v>146</v>
      </c>
      <c r="D140" s="219" t="s">
        <v>134</v>
      </c>
      <c r="E140" s="220" t="s">
        <v>147</v>
      </c>
      <c r="F140" s="221" t="s">
        <v>148</v>
      </c>
      <c r="G140" s="222" t="s">
        <v>149</v>
      </c>
      <c r="H140" s="223">
        <v>104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138</v>
      </c>
      <c r="AT140" s="231" t="s">
        <v>134</v>
      </c>
      <c r="AU140" s="231" t="s">
        <v>86</v>
      </c>
      <c r="AY140" s="17" t="s">
        <v>132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138</v>
      </c>
      <c r="BM140" s="231" t="s">
        <v>150</v>
      </c>
    </row>
    <row r="141" s="14" customFormat="1">
      <c r="A141" s="14"/>
      <c r="B141" s="244"/>
      <c r="C141" s="245"/>
      <c r="D141" s="235" t="s">
        <v>139</v>
      </c>
      <c r="E141" s="246" t="s">
        <v>1</v>
      </c>
      <c r="F141" s="247" t="s">
        <v>151</v>
      </c>
      <c r="G141" s="245"/>
      <c r="H141" s="248">
        <v>104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139</v>
      </c>
      <c r="AU141" s="254" t="s">
        <v>86</v>
      </c>
      <c r="AV141" s="14" t="s">
        <v>86</v>
      </c>
      <c r="AW141" s="14" t="s">
        <v>33</v>
      </c>
      <c r="AX141" s="14" t="s">
        <v>76</v>
      </c>
      <c r="AY141" s="254" t="s">
        <v>132</v>
      </c>
    </row>
    <row r="142" s="15" customFormat="1">
      <c r="A142" s="15"/>
      <c r="B142" s="255"/>
      <c r="C142" s="256"/>
      <c r="D142" s="235" t="s">
        <v>139</v>
      </c>
      <c r="E142" s="257" t="s">
        <v>1</v>
      </c>
      <c r="F142" s="258" t="s">
        <v>142</v>
      </c>
      <c r="G142" s="256"/>
      <c r="H142" s="259">
        <v>104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5" t="s">
        <v>139</v>
      </c>
      <c r="AU142" s="265" t="s">
        <v>86</v>
      </c>
      <c r="AV142" s="15" t="s">
        <v>138</v>
      </c>
      <c r="AW142" s="15" t="s">
        <v>33</v>
      </c>
      <c r="AX142" s="15" t="s">
        <v>84</v>
      </c>
      <c r="AY142" s="265" t="s">
        <v>132</v>
      </c>
    </row>
    <row r="143" s="2" customFormat="1" ht="24.15" customHeight="1">
      <c r="A143" s="38"/>
      <c r="B143" s="39"/>
      <c r="C143" s="219" t="s">
        <v>138</v>
      </c>
      <c r="D143" s="219" t="s">
        <v>134</v>
      </c>
      <c r="E143" s="220" t="s">
        <v>152</v>
      </c>
      <c r="F143" s="221" t="s">
        <v>153</v>
      </c>
      <c r="G143" s="222" t="s">
        <v>137</v>
      </c>
      <c r="H143" s="223">
        <v>57.600000000000001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138</v>
      </c>
      <c r="AT143" s="231" t="s">
        <v>134</v>
      </c>
      <c r="AU143" s="231" t="s">
        <v>86</v>
      </c>
      <c r="AY143" s="17" t="s">
        <v>132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138</v>
      </c>
      <c r="BM143" s="231" t="s">
        <v>154</v>
      </c>
    </row>
    <row r="144" s="13" customFormat="1">
      <c r="A144" s="13"/>
      <c r="B144" s="233"/>
      <c r="C144" s="234"/>
      <c r="D144" s="235" t="s">
        <v>139</v>
      </c>
      <c r="E144" s="236" t="s">
        <v>1</v>
      </c>
      <c r="F144" s="237" t="s">
        <v>155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139</v>
      </c>
      <c r="AU144" s="243" t="s">
        <v>86</v>
      </c>
      <c r="AV144" s="13" t="s">
        <v>84</v>
      </c>
      <c r="AW144" s="13" t="s">
        <v>33</v>
      </c>
      <c r="AX144" s="13" t="s">
        <v>76</v>
      </c>
      <c r="AY144" s="243" t="s">
        <v>132</v>
      </c>
    </row>
    <row r="145" s="14" customFormat="1">
      <c r="A145" s="14"/>
      <c r="B145" s="244"/>
      <c r="C145" s="245"/>
      <c r="D145" s="235" t="s">
        <v>139</v>
      </c>
      <c r="E145" s="246" t="s">
        <v>1</v>
      </c>
      <c r="F145" s="247" t="s">
        <v>156</v>
      </c>
      <c r="G145" s="245"/>
      <c r="H145" s="248">
        <v>57.600000000000001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139</v>
      </c>
      <c r="AU145" s="254" t="s">
        <v>86</v>
      </c>
      <c r="AV145" s="14" t="s">
        <v>86</v>
      </c>
      <c r="AW145" s="14" t="s">
        <v>33</v>
      </c>
      <c r="AX145" s="14" t="s">
        <v>76</v>
      </c>
      <c r="AY145" s="254" t="s">
        <v>132</v>
      </c>
    </row>
    <row r="146" s="15" customFormat="1">
      <c r="A146" s="15"/>
      <c r="B146" s="255"/>
      <c r="C146" s="256"/>
      <c r="D146" s="235" t="s">
        <v>139</v>
      </c>
      <c r="E146" s="257" t="s">
        <v>1</v>
      </c>
      <c r="F146" s="258" t="s">
        <v>142</v>
      </c>
      <c r="G146" s="256"/>
      <c r="H146" s="259">
        <v>57.600000000000001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139</v>
      </c>
      <c r="AU146" s="265" t="s">
        <v>86</v>
      </c>
      <c r="AV146" s="15" t="s">
        <v>138</v>
      </c>
      <c r="AW146" s="15" t="s">
        <v>33</v>
      </c>
      <c r="AX146" s="15" t="s">
        <v>84</v>
      </c>
      <c r="AY146" s="265" t="s">
        <v>132</v>
      </c>
    </row>
    <row r="147" s="2" customFormat="1" ht="37.8" customHeight="1">
      <c r="A147" s="38"/>
      <c r="B147" s="39"/>
      <c r="C147" s="219" t="s">
        <v>157</v>
      </c>
      <c r="D147" s="219" t="s">
        <v>134</v>
      </c>
      <c r="E147" s="220" t="s">
        <v>158</v>
      </c>
      <c r="F147" s="221" t="s">
        <v>159</v>
      </c>
      <c r="G147" s="222" t="s">
        <v>160</v>
      </c>
      <c r="H147" s="223">
        <v>40.759999999999998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41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138</v>
      </c>
      <c r="AT147" s="231" t="s">
        <v>134</v>
      </c>
      <c r="AU147" s="231" t="s">
        <v>86</v>
      </c>
      <c r="AY147" s="17" t="s">
        <v>132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138</v>
      </c>
      <c r="BM147" s="231" t="s">
        <v>161</v>
      </c>
    </row>
    <row r="148" s="13" customFormat="1">
      <c r="A148" s="13"/>
      <c r="B148" s="233"/>
      <c r="C148" s="234"/>
      <c r="D148" s="235" t="s">
        <v>139</v>
      </c>
      <c r="E148" s="236" t="s">
        <v>1</v>
      </c>
      <c r="F148" s="237" t="s">
        <v>155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139</v>
      </c>
      <c r="AU148" s="243" t="s">
        <v>86</v>
      </c>
      <c r="AV148" s="13" t="s">
        <v>84</v>
      </c>
      <c r="AW148" s="13" t="s">
        <v>33</v>
      </c>
      <c r="AX148" s="13" t="s">
        <v>76</v>
      </c>
      <c r="AY148" s="243" t="s">
        <v>132</v>
      </c>
    </row>
    <row r="149" s="14" customFormat="1">
      <c r="A149" s="14"/>
      <c r="B149" s="244"/>
      <c r="C149" s="245"/>
      <c r="D149" s="235" t="s">
        <v>139</v>
      </c>
      <c r="E149" s="246" t="s">
        <v>1</v>
      </c>
      <c r="F149" s="247" t="s">
        <v>162</v>
      </c>
      <c r="G149" s="245"/>
      <c r="H149" s="248">
        <v>5.7599999999999998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139</v>
      </c>
      <c r="AU149" s="254" t="s">
        <v>86</v>
      </c>
      <c r="AV149" s="14" t="s">
        <v>86</v>
      </c>
      <c r="AW149" s="14" t="s">
        <v>33</v>
      </c>
      <c r="AX149" s="14" t="s">
        <v>76</v>
      </c>
      <c r="AY149" s="254" t="s">
        <v>132</v>
      </c>
    </row>
    <row r="150" s="13" customFormat="1">
      <c r="A150" s="13"/>
      <c r="B150" s="233"/>
      <c r="C150" s="234"/>
      <c r="D150" s="235" t="s">
        <v>139</v>
      </c>
      <c r="E150" s="236" t="s">
        <v>1</v>
      </c>
      <c r="F150" s="237" t="s">
        <v>163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139</v>
      </c>
      <c r="AU150" s="243" t="s">
        <v>86</v>
      </c>
      <c r="AV150" s="13" t="s">
        <v>84</v>
      </c>
      <c r="AW150" s="13" t="s">
        <v>33</v>
      </c>
      <c r="AX150" s="13" t="s">
        <v>76</v>
      </c>
      <c r="AY150" s="243" t="s">
        <v>132</v>
      </c>
    </row>
    <row r="151" s="14" customFormat="1">
      <c r="A151" s="14"/>
      <c r="B151" s="244"/>
      <c r="C151" s="245"/>
      <c r="D151" s="235" t="s">
        <v>139</v>
      </c>
      <c r="E151" s="246" t="s">
        <v>1</v>
      </c>
      <c r="F151" s="247" t="s">
        <v>164</v>
      </c>
      <c r="G151" s="245"/>
      <c r="H151" s="248">
        <v>35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139</v>
      </c>
      <c r="AU151" s="254" t="s">
        <v>86</v>
      </c>
      <c r="AV151" s="14" t="s">
        <v>86</v>
      </c>
      <c r="AW151" s="14" t="s">
        <v>33</v>
      </c>
      <c r="AX151" s="14" t="s">
        <v>76</v>
      </c>
      <c r="AY151" s="254" t="s">
        <v>132</v>
      </c>
    </row>
    <row r="152" s="15" customFormat="1">
      <c r="A152" s="15"/>
      <c r="B152" s="255"/>
      <c r="C152" s="256"/>
      <c r="D152" s="235" t="s">
        <v>139</v>
      </c>
      <c r="E152" s="257" t="s">
        <v>1</v>
      </c>
      <c r="F152" s="258" t="s">
        <v>142</v>
      </c>
      <c r="G152" s="256"/>
      <c r="H152" s="259">
        <v>40.759999999999998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139</v>
      </c>
      <c r="AU152" s="265" t="s">
        <v>86</v>
      </c>
      <c r="AV152" s="15" t="s">
        <v>138</v>
      </c>
      <c r="AW152" s="15" t="s">
        <v>33</v>
      </c>
      <c r="AX152" s="15" t="s">
        <v>84</v>
      </c>
      <c r="AY152" s="265" t="s">
        <v>132</v>
      </c>
    </row>
    <row r="153" s="2" customFormat="1" ht="37.8" customHeight="1">
      <c r="A153" s="38"/>
      <c r="B153" s="39"/>
      <c r="C153" s="219" t="s">
        <v>150</v>
      </c>
      <c r="D153" s="219" t="s">
        <v>134</v>
      </c>
      <c r="E153" s="220" t="s">
        <v>165</v>
      </c>
      <c r="F153" s="221" t="s">
        <v>166</v>
      </c>
      <c r="G153" s="222" t="s">
        <v>160</v>
      </c>
      <c r="H153" s="223">
        <v>5.7599999999999998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138</v>
      </c>
      <c r="AT153" s="231" t="s">
        <v>134</v>
      </c>
      <c r="AU153" s="231" t="s">
        <v>86</v>
      </c>
      <c r="AY153" s="17" t="s">
        <v>132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138</v>
      </c>
      <c r="BM153" s="231" t="s">
        <v>167</v>
      </c>
    </row>
    <row r="154" s="2" customFormat="1" ht="24.15" customHeight="1">
      <c r="A154" s="38"/>
      <c r="B154" s="39"/>
      <c r="C154" s="219" t="s">
        <v>168</v>
      </c>
      <c r="D154" s="219" t="s">
        <v>134</v>
      </c>
      <c r="E154" s="220" t="s">
        <v>169</v>
      </c>
      <c r="F154" s="221" t="s">
        <v>170</v>
      </c>
      <c r="G154" s="222" t="s">
        <v>171</v>
      </c>
      <c r="H154" s="223">
        <v>237.68899999999999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138</v>
      </c>
      <c r="AT154" s="231" t="s">
        <v>134</v>
      </c>
      <c r="AU154" s="231" t="s">
        <v>86</v>
      </c>
      <c r="AY154" s="17" t="s">
        <v>132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138</v>
      </c>
      <c r="BM154" s="231" t="s">
        <v>172</v>
      </c>
    </row>
    <row r="155" s="13" customFormat="1">
      <c r="A155" s="13"/>
      <c r="B155" s="233"/>
      <c r="C155" s="234"/>
      <c r="D155" s="235" t="s">
        <v>139</v>
      </c>
      <c r="E155" s="236" t="s">
        <v>1</v>
      </c>
      <c r="F155" s="237" t="s">
        <v>173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139</v>
      </c>
      <c r="AU155" s="243" t="s">
        <v>86</v>
      </c>
      <c r="AV155" s="13" t="s">
        <v>84</v>
      </c>
      <c r="AW155" s="13" t="s">
        <v>33</v>
      </c>
      <c r="AX155" s="13" t="s">
        <v>76</v>
      </c>
      <c r="AY155" s="243" t="s">
        <v>132</v>
      </c>
    </row>
    <row r="156" s="13" customFormat="1">
      <c r="A156" s="13"/>
      <c r="B156" s="233"/>
      <c r="C156" s="234"/>
      <c r="D156" s="235" t="s">
        <v>139</v>
      </c>
      <c r="E156" s="236" t="s">
        <v>1</v>
      </c>
      <c r="F156" s="237" t="s">
        <v>174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139</v>
      </c>
      <c r="AU156" s="243" t="s">
        <v>86</v>
      </c>
      <c r="AV156" s="13" t="s">
        <v>84</v>
      </c>
      <c r="AW156" s="13" t="s">
        <v>33</v>
      </c>
      <c r="AX156" s="13" t="s">
        <v>76</v>
      </c>
      <c r="AY156" s="243" t="s">
        <v>132</v>
      </c>
    </row>
    <row r="157" s="14" customFormat="1">
      <c r="A157" s="14"/>
      <c r="B157" s="244"/>
      <c r="C157" s="245"/>
      <c r="D157" s="235" t="s">
        <v>139</v>
      </c>
      <c r="E157" s="246" t="s">
        <v>1</v>
      </c>
      <c r="F157" s="247" t="s">
        <v>175</v>
      </c>
      <c r="G157" s="245"/>
      <c r="H157" s="248">
        <v>81.519999999999996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139</v>
      </c>
      <c r="AU157" s="254" t="s">
        <v>86</v>
      </c>
      <c r="AV157" s="14" t="s">
        <v>86</v>
      </c>
      <c r="AW157" s="14" t="s">
        <v>33</v>
      </c>
      <c r="AX157" s="14" t="s">
        <v>76</v>
      </c>
      <c r="AY157" s="254" t="s">
        <v>132</v>
      </c>
    </row>
    <row r="158" s="13" customFormat="1">
      <c r="A158" s="13"/>
      <c r="B158" s="233"/>
      <c r="C158" s="234"/>
      <c r="D158" s="235" t="s">
        <v>139</v>
      </c>
      <c r="E158" s="236" t="s">
        <v>1</v>
      </c>
      <c r="F158" s="237" t="s">
        <v>176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139</v>
      </c>
      <c r="AU158" s="243" t="s">
        <v>86</v>
      </c>
      <c r="AV158" s="13" t="s">
        <v>84</v>
      </c>
      <c r="AW158" s="13" t="s">
        <v>33</v>
      </c>
      <c r="AX158" s="13" t="s">
        <v>76</v>
      </c>
      <c r="AY158" s="243" t="s">
        <v>132</v>
      </c>
    </row>
    <row r="159" s="14" customFormat="1">
      <c r="A159" s="14"/>
      <c r="B159" s="244"/>
      <c r="C159" s="245"/>
      <c r="D159" s="235" t="s">
        <v>139</v>
      </c>
      <c r="E159" s="246" t="s">
        <v>1</v>
      </c>
      <c r="F159" s="247" t="s">
        <v>177</v>
      </c>
      <c r="G159" s="245"/>
      <c r="H159" s="248">
        <v>156.16900000000001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139</v>
      </c>
      <c r="AU159" s="254" t="s">
        <v>86</v>
      </c>
      <c r="AV159" s="14" t="s">
        <v>86</v>
      </c>
      <c r="AW159" s="14" t="s">
        <v>33</v>
      </c>
      <c r="AX159" s="14" t="s">
        <v>76</v>
      </c>
      <c r="AY159" s="254" t="s">
        <v>132</v>
      </c>
    </row>
    <row r="160" s="15" customFormat="1">
      <c r="A160" s="15"/>
      <c r="B160" s="255"/>
      <c r="C160" s="256"/>
      <c r="D160" s="235" t="s">
        <v>139</v>
      </c>
      <c r="E160" s="257" t="s">
        <v>1</v>
      </c>
      <c r="F160" s="258" t="s">
        <v>142</v>
      </c>
      <c r="G160" s="256"/>
      <c r="H160" s="259">
        <v>237.68900000000002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139</v>
      </c>
      <c r="AU160" s="265" t="s">
        <v>86</v>
      </c>
      <c r="AV160" s="15" t="s">
        <v>138</v>
      </c>
      <c r="AW160" s="15" t="s">
        <v>33</v>
      </c>
      <c r="AX160" s="15" t="s">
        <v>84</v>
      </c>
      <c r="AY160" s="265" t="s">
        <v>132</v>
      </c>
    </row>
    <row r="161" s="2" customFormat="1" ht="37.8" customHeight="1">
      <c r="A161" s="38"/>
      <c r="B161" s="39"/>
      <c r="C161" s="219" t="s">
        <v>154</v>
      </c>
      <c r="D161" s="219" t="s">
        <v>134</v>
      </c>
      <c r="E161" s="220" t="s">
        <v>178</v>
      </c>
      <c r="F161" s="221" t="s">
        <v>179</v>
      </c>
      <c r="G161" s="222" t="s">
        <v>160</v>
      </c>
      <c r="H161" s="223">
        <v>40.759999999999998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138</v>
      </c>
      <c r="AT161" s="231" t="s">
        <v>134</v>
      </c>
      <c r="AU161" s="231" t="s">
        <v>86</v>
      </c>
      <c r="AY161" s="17" t="s">
        <v>132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138</v>
      </c>
      <c r="BM161" s="231" t="s">
        <v>180</v>
      </c>
    </row>
    <row r="162" s="14" customFormat="1">
      <c r="A162" s="14"/>
      <c r="B162" s="244"/>
      <c r="C162" s="245"/>
      <c r="D162" s="235" t="s">
        <v>139</v>
      </c>
      <c r="E162" s="246" t="s">
        <v>1</v>
      </c>
      <c r="F162" s="247" t="s">
        <v>181</v>
      </c>
      <c r="G162" s="245"/>
      <c r="H162" s="248">
        <v>40.759999999999998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139</v>
      </c>
      <c r="AU162" s="254" t="s">
        <v>86</v>
      </c>
      <c r="AV162" s="14" t="s">
        <v>86</v>
      </c>
      <c r="AW162" s="14" t="s">
        <v>33</v>
      </c>
      <c r="AX162" s="14" t="s">
        <v>76</v>
      </c>
      <c r="AY162" s="254" t="s">
        <v>132</v>
      </c>
    </row>
    <row r="163" s="15" customFormat="1">
      <c r="A163" s="15"/>
      <c r="B163" s="255"/>
      <c r="C163" s="256"/>
      <c r="D163" s="235" t="s">
        <v>139</v>
      </c>
      <c r="E163" s="257" t="s">
        <v>1</v>
      </c>
      <c r="F163" s="258" t="s">
        <v>142</v>
      </c>
      <c r="G163" s="256"/>
      <c r="H163" s="259">
        <v>40.759999999999998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139</v>
      </c>
      <c r="AU163" s="265" t="s">
        <v>86</v>
      </c>
      <c r="AV163" s="15" t="s">
        <v>138</v>
      </c>
      <c r="AW163" s="15" t="s">
        <v>33</v>
      </c>
      <c r="AX163" s="15" t="s">
        <v>84</v>
      </c>
      <c r="AY163" s="265" t="s">
        <v>132</v>
      </c>
    </row>
    <row r="164" s="2" customFormat="1" ht="37.8" customHeight="1">
      <c r="A164" s="38"/>
      <c r="B164" s="39"/>
      <c r="C164" s="219" t="s">
        <v>182</v>
      </c>
      <c r="D164" s="219" t="s">
        <v>134</v>
      </c>
      <c r="E164" s="220" t="s">
        <v>183</v>
      </c>
      <c r="F164" s="221" t="s">
        <v>184</v>
      </c>
      <c r="G164" s="222" t="s">
        <v>160</v>
      </c>
      <c r="H164" s="223">
        <v>81.519999999999996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138</v>
      </c>
      <c r="AT164" s="231" t="s">
        <v>134</v>
      </c>
      <c r="AU164" s="231" t="s">
        <v>86</v>
      </c>
      <c r="AY164" s="17" t="s">
        <v>132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138</v>
      </c>
      <c r="BM164" s="231" t="s">
        <v>185</v>
      </c>
    </row>
    <row r="165" s="14" customFormat="1">
      <c r="A165" s="14"/>
      <c r="B165" s="244"/>
      <c r="C165" s="245"/>
      <c r="D165" s="235" t="s">
        <v>139</v>
      </c>
      <c r="E165" s="246" t="s">
        <v>1</v>
      </c>
      <c r="F165" s="247" t="s">
        <v>186</v>
      </c>
      <c r="G165" s="245"/>
      <c r="H165" s="248">
        <v>81.519999999999996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139</v>
      </c>
      <c r="AU165" s="254" t="s">
        <v>86</v>
      </c>
      <c r="AV165" s="14" t="s">
        <v>86</v>
      </c>
      <c r="AW165" s="14" t="s">
        <v>33</v>
      </c>
      <c r="AX165" s="14" t="s">
        <v>76</v>
      </c>
      <c r="AY165" s="254" t="s">
        <v>132</v>
      </c>
    </row>
    <row r="166" s="15" customFormat="1">
      <c r="A166" s="15"/>
      <c r="B166" s="255"/>
      <c r="C166" s="256"/>
      <c r="D166" s="235" t="s">
        <v>139</v>
      </c>
      <c r="E166" s="257" t="s">
        <v>1</v>
      </c>
      <c r="F166" s="258" t="s">
        <v>142</v>
      </c>
      <c r="G166" s="256"/>
      <c r="H166" s="259">
        <v>81.519999999999996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139</v>
      </c>
      <c r="AU166" s="265" t="s">
        <v>86</v>
      </c>
      <c r="AV166" s="15" t="s">
        <v>138</v>
      </c>
      <c r="AW166" s="15" t="s">
        <v>33</v>
      </c>
      <c r="AX166" s="15" t="s">
        <v>84</v>
      </c>
      <c r="AY166" s="265" t="s">
        <v>132</v>
      </c>
    </row>
    <row r="167" s="2" customFormat="1" ht="33" customHeight="1">
      <c r="A167" s="38"/>
      <c r="B167" s="39"/>
      <c r="C167" s="219" t="s">
        <v>161</v>
      </c>
      <c r="D167" s="219" t="s">
        <v>134</v>
      </c>
      <c r="E167" s="220" t="s">
        <v>187</v>
      </c>
      <c r="F167" s="221" t="s">
        <v>188</v>
      </c>
      <c r="G167" s="222" t="s">
        <v>171</v>
      </c>
      <c r="H167" s="223">
        <v>81.519999999999996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138</v>
      </c>
      <c r="AT167" s="231" t="s">
        <v>134</v>
      </c>
      <c r="AU167" s="231" t="s">
        <v>86</v>
      </c>
      <c r="AY167" s="17" t="s">
        <v>132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138</v>
      </c>
      <c r="BM167" s="231" t="s">
        <v>189</v>
      </c>
    </row>
    <row r="168" s="14" customFormat="1">
      <c r="A168" s="14"/>
      <c r="B168" s="244"/>
      <c r="C168" s="245"/>
      <c r="D168" s="235" t="s">
        <v>139</v>
      </c>
      <c r="E168" s="246" t="s">
        <v>1</v>
      </c>
      <c r="F168" s="247" t="s">
        <v>190</v>
      </c>
      <c r="G168" s="245"/>
      <c r="H168" s="248">
        <v>81.519999999999996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139</v>
      </c>
      <c r="AU168" s="254" t="s">
        <v>86</v>
      </c>
      <c r="AV168" s="14" t="s">
        <v>86</v>
      </c>
      <c r="AW168" s="14" t="s">
        <v>33</v>
      </c>
      <c r="AX168" s="14" t="s">
        <v>76</v>
      </c>
      <c r="AY168" s="254" t="s">
        <v>132</v>
      </c>
    </row>
    <row r="169" s="15" customFormat="1">
      <c r="A169" s="15"/>
      <c r="B169" s="255"/>
      <c r="C169" s="256"/>
      <c r="D169" s="235" t="s">
        <v>139</v>
      </c>
      <c r="E169" s="257" t="s">
        <v>1</v>
      </c>
      <c r="F169" s="258" t="s">
        <v>142</v>
      </c>
      <c r="G169" s="256"/>
      <c r="H169" s="259">
        <v>81.519999999999996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139</v>
      </c>
      <c r="AU169" s="265" t="s">
        <v>86</v>
      </c>
      <c r="AV169" s="15" t="s">
        <v>138</v>
      </c>
      <c r="AW169" s="15" t="s">
        <v>33</v>
      </c>
      <c r="AX169" s="15" t="s">
        <v>84</v>
      </c>
      <c r="AY169" s="265" t="s">
        <v>132</v>
      </c>
    </row>
    <row r="170" s="2" customFormat="1" ht="24.15" customHeight="1">
      <c r="A170" s="38"/>
      <c r="B170" s="39"/>
      <c r="C170" s="219" t="s">
        <v>191</v>
      </c>
      <c r="D170" s="219" t="s">
        <v>134</v>
      </c>
      <c r="E170" s="220" t="s">
        <v>192</v>
      </c>
      <c r="F170" s="221" t="s">
        <v>193</v>
      </c>
      <c r="G170" s="222" t="s">
        <v>160</v>
      </c>
      <c r="H170" s="223">
        <v>35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41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138</v>
      </c>
      <c r="AT170" s="231" t="s">
        <v>134</v>
      </c>
      <c r="AU170" s="231" t="s">
        <v>86</v>
      </c>
      <c r="AY170" s="17" t="s">
        <v>132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84</v>
      </c>
      <c r="BK170" s="232">
        <f>ROUND(I170*H170,2)</f>
        <v>0</v>
      </c>
      <c r="BL170" s="17" t="s">
        <v>138</v>
      </c>
      <c r="BM170" s="231" t="s">
        <v>194</v>
      </c>
    </row>
    <row r="171" s="13" customFormat="1">
      <c r="A171" s="13"/>
      <c r="B171" s="233"/>
      <c r="C171" s="234"/>
      <c r="D171" s="235" t="s">
        <v>139</v>
      </c>
      <c r="E171" s="236" t="s">
        <v>1</v>
      </c>
      <c r="F171" s="237" t="s">
        <v>163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139</v>
      </c>
      <c r="AU171" s="243" t="s">
        <v>86</v>
      </c>
      <c r="AV171" s="13" t="s">
        <v>84</v>
      </c>
      <c r="AW171" s="13" t="s">
        <v>33</v>
      </c>
      <c r="AX171" s="13" t="s">
        <v>76</v>
      </c>
      <c r="AY171" s="243" t="s">
        <v>132</v>
      </c>
    </row>
    <row r="172" s="14" customFormat="1">
      <c r="A172" s="14"/>
      <c r="B172" s="244"/>
      <c r="C172" s="245"/>
      <c r="D172" s="235" t="s">
        <v>139</v>
      </c>
      <c r="E172" s="246" t="s">
        <v>1</v>
      </c>
      <c r="F172" s="247" t="s">
        <v>164</v>
      </c>
      <c r="G172" s="245"/>
      <c r="H172" s="248">
        <v>35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139</v>
      </c>
      <c r="AU172" s="254" t="s">
        <v>86</v>
      </c>
      <c r="AV172" s="14" t="s">
        <v>86</v>
      </c>
      <c r="AW172" s="14" t="s">
        <v>33</v>
      </c>
      <c r="AX172" s="14" t="s">
        <v>76</v>
      </c>
      <c r="AY172" s="254" t="s">
        <v>132</v>
      </c>
    </row>
    <row r="173" s="15" customFormat="1">
      <c r="A173" s="15"/>
      <c r="B173" s="255"/>
      <c r="C173" s="256"/>
      <c r="D173" s="235" t="s">
        <v>139</v>
      </c>
      <c r="E173" s="257" t="s">
        <v>1</v>
      </c>
      <c r="F173" s="258" t="s">
        <v>142</v>
      </c>
      <c r="G173" s="256"/>
      <c r="H173" s="259">
        <v>35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139</v>
      </c>
      <c r="AU173" s="265" t="s">
        <v>86</v>
      </c>
      <c r="AV173" s="15" t="s">
        <v>138</v>
      </c>
      <c r="AW173" s="15" t="s">
        <v>33</v>
      </c>
      <c r="AX173" s="15" t="s">
        <v>84</v>
      </c>
      <c r="AY173" s="265" t="s">
        <v>132</v>
      </c>
    </row>
    <row r="174" s="2" customFormat="1" ht="16.5" customHeight="1">
      <c r="A174" s="38"/>
      <c r="B174" s="39"/>
      <c r="C174" s="266" t="s">
        <v>167</v>
      </c>
      <c r="D174" s="266" t="s">
        <v>195</v>
      </c>
      <c r="E174" s="267" t="s">
        <v>196</v>
      </c>
      <c r="F174" s="268" t="s">
        <v>197</v>
      </c>
      <c r="G174" s="269" t="s">
        <v>171</v>
      </c>
      <c r="H174" s="270">
        <v>66.5</v>
      </c>
      <c r="I174" s="271"/>
      <c r="J174" s="272">
        <f>ROUND(I174*H174,2)</f>
        <v>0</v>
      </c>
      <c r="K174" s="273"/>
      <c r="L174" s="274"/>
      <c r="M174" s="275" t="s">
        <v>1</v>
      </c>
      <c r="N174" s="276" t="s">
        <v>41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154</v>
      </c>
      <c r="AT174" s="231" t="s">
        <v>195</v>
      </c>
      <c r="AU174" s="231" t="s">
        <v>86</v>
      </c>
      <c r="AY174" s="17" t="s">
        <v>132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138</v>
      </c>
      <c r="BM174" s="231" t="s">
        <v>198</v>
      </c>
    </row>
    <row r="175" s="14" customFormat="1">
      <c r="A175" s="14"/>
      <c r="B175" s="244"/>
      <c r="C175" s="245"/>
      <c r="D175" s="235" t="s">
        <v>139</v>
      </c>
      <c r="E175" s="246" t="s">
        <v>1</v>
      </c>
      <c r="F175" s="247" t="s">
        <v>199</v>
      </c>
      <c r="G175" s="245"/>
      <c r="H175" s="248">
        <v>66.5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139</v>
      </c>
      <c r="AU175" s="254" t="s">
        <v>86</v>
      </c>
      <c r="AV175" s="14" t="s">
        <v>86</v>
      </c>
      <c r="AW175" s="14" t="s">
        <v>33</v>
      </c>
      <c r="AX175" s="14" t="s">
        <v>76</v>
      </c>
      <c r="AY175" s="254" t="s">
        <v>132</v>
      </c>
    </row>
    <row r="176" s="15" customFormat="1">
      <c r="A176" s="15"/>
      <c r="B176" s="255"/>
      <c r="C176" s="256"/>
      <c r="D176" s="235" t="s">
        <v>139</v>
      </c>
      <c r="E176" s="257" t="s">
        <v>1</v>
      </c>
      <c r="F176" s="258" t="s">
        <v>142</v>
      </c>
      <c r="G176" s="256"/>
      <c r="H176" s="259">
        <v>66.5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139</v>
      </c>
      <c r="AU176" s="265" t="s">
        <v>86</v>
      </c>
      <c r="AV176" s="15" t="s">
        <v>138</v>
      </c>
      <c r="AW176" s="15" t="s">
        <v>33</v>
      </c>
      <c r="AX176" s="15" t="s">
        <v>84</v>
      </c>
      <c r="AY176" s="265" t="s">
        <v>132</v>
      </c>
    </row>
    <row r="177" s="2" customFormat="1" ht="24.15" customHeight="1">
      <c r="A177" s="38"/>
      <c r="B177" s="39"/>
      <c r="C177" s="219" t="s">
        <v>200</v>
      </c>
      <c r="D177" s="219" t="s">
        <v>134</v>
      </c>
      <c r="E177" s="220" t="s">
        <v>201</v>
      </c>
      <c r="F177" s="221" t="s">
        <v>202</v>
      </c>
      <c r="G177" s="222" t="s">
        <v>137</v>
      </c>
      <c r="H177" s="223">
        <v>57.600000000000001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41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138</v>
      </c>
      <c r="AT177" s="231" t="s">
        <v>134</v>
      </c>
      <c r="AU177" s="231" t="s">
        <v>86</v>
      </c>
      <c r="AY177" s="17" t="s">
        <v>132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84</v>
      </c>
      <c r="BK177" s="232">
        <f>ROUND(I177*H177,2)</f>
        <v>0</v>
      </c>
      <c r="BL177" s="17" t="s">
        <v>138</v>
      </c>
      <c r="BM177" s="231" t="s">
        <v>203</v>
      </c>
    </row>
    <row r="178" s="13" customFormat="1">
      <c r="A178" s="13"/>
      <c r="B178" s="233"/>
      <c r="C178" s="234"/>
      <c r="D178" s="235" t="s">
        <v>139</v>
      </c>
      <c r="E178" s="236" t="s">
        <v>1</v>
      </c>
      <c r="F178" s="237" t="s">
        <v>204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139</v>
      </c>
      <c r="AU178" s="243" t="s">
        <v>86</v>
      </c>
      <c r="AV178" s="13" t="s">
        <v>84</v>
      </c>
      <c r="AW178" s="13" t="s">
        <v>33</v>
      </c>
      <c r="AX178" s="13" t="s">
        <v>76</v>
      </c>
      <c r="AY178" s="243" t="s">
        <v>132</v>
      </c>
    </row>
    <row r="179" s="14" customFormat="1">
      <c r="A179" s="14"/>
      <c r="B179" s="244"/>
      <c r="C179" s="245"/>
      <c r="D179" s="235" t="s">
        <v>139</v>
      </c>
      <c r="E179" s="246" t="s">
        <v>1</v>
      </c>
      <c r="F179" s="247" t="s">
        <v>205</v>
      </c>
      <c r="G179" s="245"/>
      <c r="H179" s="248">
        <v>57.600000000000001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139</v>
      </c>
      <c r="AU179" s="254" t="s">
        <v>86</v>
      </c>
      <c r="AV179" s="14" t="s">
        <v>86</v>
      </c>
      <c r="AW179" s="14" t="s">
        <v>33</v>
      </c>
      <c r="AX179" s="14" t="s">
        <v>76</v>
      </c>
      <c r="AY179" s="254" t="s">
        <v>132</v>
      </c>
    </row>
    <row r="180" s="15" customFormat="1">
      <c r="A180" s="15"/>
      <c r="B180" s="255"/>
      <c r="C180" s="256"/>
      <c r="D180" s="235" t="s">
        <v>139</v>
      </c>
      <c r="E180" s="257" t="s">
        <v>1</v>
      </c>
      <c r="F180" s="258" t="s">
        <v>142</v>
      </c>
      <c r="G180" s="256"/>
      <c r="H180" s="259">
        <v>57.600000000000001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139</v>
      </c>
      <c r="AU180" s="265" t="s">
        <v>86</v>
      </c>
      <c r="AV180" s="15" t="s">
        <v>138</v>
      </c>
      <c r="AW180" s="15" t="s">
        <v>33</v>
      </c>
      <c r="AX180" s="15" t="s">
        <v>84</v>
      </c>
      <c r="AY180" s="265" t="s">
        <v>132</v>
      </c>
    </row>
    <row r="181" s="2" customFormat="1" ht="16.5" customHeight="1">
      <c r="A181" s="38"/>
      <c r="B181" s="39"/>
      <c r="C181" s="266" t="s">
        <v>172</v>
      </c>
      <c r="D181" s="266" t="s">
        <v>195</v>
      </c>
      <c r="E181" s="267" t="s">
        <v>206</v>
      </c>
      <c r="F181" s="268" t="s">
        <v>207</v>
      </c>
      <c r="G181" s="269" t="s">
        <v>208</v>
      </c>
      <c r="H181" s="270">
        <v>0.86399999999999999</v>
      </c>
      <c r="I181" s="271"/>
      <c r="J181" s="272">
        <f>ROUND(I181*H181,2)</f>
        <v>0</v>
      </c>
      <c r="K181" s="273"/>
      <c r="L181" s="274"/>
      <c r="M181" s="275" t="s">
        <v>1</v>
      </c>
      <c r="N181" s="276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154</v>
      </c>
      <c r="AT181" s="231" t="s">
        <v>195</v>
      </c>
      <c r="AU181" s="231" t="s">
        <v>86</v>
      </c>
      <c r="AY181" s="17" t="s">
        <v>132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138</v>
      </c>
      <c r="BM181" s="231" t="s">
        <v>209</v>
      </c>
    </row>
    <row r="182" s="14" customFormat="1">
      <c r="A182" s="14"/>
      <c r="B182" s="244"/>
      <c r="C182" s="245"/>
      <c r="D182" s="235" t="s">
        <v>139</v>
      </c>
      <c r="E182" s="246" t="s">
        <v>1</v>
      </c>
      <c r="F182" s="247" t="s">
        <v>210</v>
      </c>
      <c r="G182" s="245"/>
      <c r="H182" s="248">
        <v>0.86399999999999999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139</v>
      </c>
      <c r="AU182" s="254" t="s">
        <v>86</v>
      </c>
      <c r="AV182" s="14" t="s">
        <v>86</v>
      </c>
      <c r="AW182" s="14" t="s">
        <v>33</v>
      </c>
      <c r="AX182" s="14" t="s">
        <v>76</v>
      </c>
      <c r="AY182" s="254" t="s">
        <v>132</v>
      </c>
    </row>
    <row r="183" s="15" customFormat="1">
      <c r="A183" s="15"/>
      <c r="B183" s="255"/>
      <c r="C183" s="256"/>
      <c r="D183" s="235" t="s">
        <v>139</v>
      </c>
      <c r="E183" s="257" t="s">
        <v>1</v>
      </c>
      <c r="F183" s="258" t="s">
        <v>142</v>
      </c>
      <c r="G183" s="256"/>
      <c r="H183" s="259">
        <v>0.86399999999999999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139</v>
      </c>
      <c r="AU183" s="265" t="s">
        <v>86</v>
      </c>
      <c r="AV183" s="15" t="s">
        <v>138</v>
      </c>
      <c r="AW183" s="15" t="s">
        <v>33</v>
      </c>
      <c r="AX183" s="15" t="s">
        <v>84</v>
      </c>
      <c r="AY183" s="265" t="s">
        <v>132</v>
      </c>
    </row>
    <row r="184" s="2" customFormat="1" ht="24.15" customHeight="1">
      <c r="A184" s="38"/>
      <c r="B184" s="39"/>
      <c r="C184" s="219" t="s">
        <v>8</v>
      </c>
      <c r="D184" s="219" t="s">
        <v>134</v>
      </c>
      <c r="E184" s="220" t="s">
        <v>211</v>
      </c>
      <c r="F184" s="221" t="s">
        <v>212</v>
      </c>
      <c r="G184" s="222" t="s">
        <v>137</v>
      </c>
      <c r="H184" s="223">
        <v>57.600000000000001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138</v>
      </c>
      <c r="AT184" s="231" t="s">
        <v>134</v>
      </c>
      <c r="AU184" s="231" t="s">
        <v>86</v>
      </c>
      <c r="AY184" s="17" t="s">
        <v>132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138</v>
      </c>
      <c r="BM184" s="231" t="s">
        <v>213</v>
      </c>
    </row>
    <row r="185" s="13" customFormat="1">
      <c r="A185" s="13"/>
      <c r="B185" s="233"/>
      <c r="C185" s="234"/>
      <c r="D185" s="235" t="s">
        <v>139</v>
      </c>
      <c r="E185" s="236" t="s">
        <v>1</v>
      </c>
      <c r="F185" s="237" t="s">
        <v>214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139</v>
      </c>
      <c r="AU185" s="243" t="s">
        <v>86</v>
      </c>
      <c r="AV185" s="13" t="s">
        <v>84</v>
      </c>
      <c r="AW185" s="13" t="s">
        <v>33</v>
      </c>
      <c r="AX185" s="13" t="s">
        <v>76</v>
      </c>
      <c r="AY185" s="243" t="s">
        <v>132</v>
      </c>
    </row>
    <row r="186" s="14" customFormat="1">
      <c r="A186" s="14"/>
      <c r="B186" s="244"/>
      <c r="C186" s="245"/>
      <c r="D186" s="235" t="s">
        <v>139</v>
      </c>
      <c r="E186" s="246" t="s">
        <v>1</v>
      </c>
      <c r="F186" s="247" t="s">
        <v>156</v>
      </c>
      <c r="G186" s="245"/>
      <c r="H186" s="248">
        <v>57.600000000000001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139</v>
      </c>
      <c r="AU186" s="254" t="s">
        <v>86</v>
      </c>
      <c r="AV186" s="14" t="s">
        <v>86</v>
      </c>
      <c r="AW186" s="14" t="s">
        <v>33</v>
      </c>
      <c r="AX186" s="14" t="s">
        <v>76</v>
      </c>
      <c r="AY186" s="254" t="s">
        <v>132</v>
      </c>
    </row>
    <row r="187" s="15" customFormat="1">
      <c r="A187" s="15"/>
      <c r="B187" s="255"/>
      <c r="C187" s="256"/>
      <c r="D187" s="235" t="s">
        <v>139</v>
      </c>
      <c r="E187" s="257" t="s">
        <v>1</v>
      </c>
      <c r="F187" s="258" t="s">
        <v>142</v>
      </c>
      <c r="G187" s="256"/>
      <c r="H187" s="259">
        <v>57.600000000000001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5" t="s">
        <v>139</v>
      </c>
      <c r="AU187" s="265" t="s">
        <v>86</v>
      </c>
      <c r="AV187" s="15" t="s">
        <v>138</v>
      </c>
      <c r="AW187" s="15" t="s">
        <v>33</v>
      </c>
      <c r="AX187" s="15" t="s">
        <v>84</v>
      </c>
      <c r="AY187" s="265" t="s">
        <v>132</v>
      </c>
    </row>
    <row r="188" s="12" customFormat="1" ht="22.8" customHeight="1">
      <c r="A188" s="12"/>
      <c r="B188" s="203"/>
      <c r="C188" s="204"/>
      <c r="D188" s="205" t="s">
        <v>75</v>
      </c>
      <c r="E188" s="217" t="s">
        <v>146</v>
      </c>
      <c r="F188" s="217" t="s">
        <v>215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SUM(P189:P220)</f>
        <v>0</v>
      </c>
      <c r="Q188" s="211"/>
      <c r="R188" s="212">
        <f>SUM(R189:R220)</f>
        <v>0</v>
      </c>
      <c r="S188" s="211"/>
      <c r="T188" s="213">
        <f>SUM(T189:T220)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84</v>
      </c>
      <c r="AT188" s="215" t="s">
        <v>75</v>
      </c>
      <c r="AU188" s="215" t="s">
        <v>84</v>
      </c>
      <c r="AY188" s="214" t="s">
        <v>132</v>
      </c>
      <c r="BK188" s="216">
        <f>SUM(BK189:BK220)</f>
        <v>0</v>
      </c>
    </row>
    <row r="189" s="2" customFormat="1" ht="16.5" customHeight="1">
      <c r="A189" s="38"/>
      <c r="B189" s="39"/>
      <c r="C189" s="219" t="s">
        <v>180</v>
      </c>
      <c r="D189" s="219" t="s">
        <v>134</v>
      </c>
      <c r="E189" s="220" t="s">
        <v>216</v>
      </c>
      <c r="F189" s="221" t="s">
        <v>217</v>
      </c>
      <c r="G189" s="222" t="s">
        <v>160</v>
      </c>
      <c r="H189" s="223">
        <v>0.88400000000000001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41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138</v>
      </c>
      <c r="AT189" s="231" t="s">
        <v>134</v>
      </c>
      <c r="AU189" s="231" t="s">
        <v>86</v>
      </c>
      <c r="AY189" s="17" t="s">
        <v>132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138</v>
      </c>
      <c r="BM189" s="231" t="s">
        <v>218</v>
      </c>
    </row>
    <row r="190" s="14" customFormat="1">
      <c r="A190" s="14"/>
      <c r="B190" s="244"/>
      <c r="C190" s="245"/>
      <c r="D190" s="235" t="s">
        <v>139</v>
      </c>
      <c r="E190" s="246" t="s">
        <v>1</v>
      </c>
      <c r="F190" s="247" t="s">
        <v>219</v>
      </c>
      <c r="G190" s="245"/>
      <c r="H190" s="248">
        <v>0.88400000000000001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139</v>
      </c>
      <c r="AU190" s="254" t="s">
        <v>86</v>
      </c>
      <c r="AV190" s="14" t="s">
        <v>86</v>
      </c>
      <c r="AW190" s="14" t="s">
        <v>33</v>
      </c>
      <c r="AX190" s="14" t="s">
        <v>76</v>
      </c>
      <c r="AY190" s="254" t="s">
        <v>132</v>
      </c>
    </row>
    <row r="191" s="15" customFormat="1">
      <c r="A191" s="15"/>
      <c r="B191" s="255"/>
      <c r="C191" s="256"/>
      <c r="D191" s="235" t="s">
        <v>139</v>
      </c>
      <c r="E191" s="257" t="s">
        <v>1</v>
      </c>
      <c r="F191" s="258" t="s">
        <v>142</v>
      </c>
      <c r="G191" s="256"/>
      <c r="H191" s="259">
        <v>0.88400000000000001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139</v>
      </c>
      <c r="AU191" s="265" t="s">
        <v>86</v>
      </c>
      <c r="AV191" s="15" t="s">
        <v>138</v>
      </c>
      <c r="AW191" s="15" t="s">
        <v>33</v>
      </c>
      <c r="AX191" s="15" t="s">
        <v>84</v>
      </c>
      <c r="AY191" s="265" t="s">
        <v>132</v>
      </c>
    </row>
    <row r="192" s="2" customFormat="1" ht="24.15" customHeight="1">
      <c r="A192" s="38"/>
      <c r="B192" s="39"/>
      <c r="C192" s="219" t="s">
        <v>220</v>
      </c>
      <c r="D192" s="219" t="s">
        <v>134</v>
      </c>
      <c r="E192" s="220" t="s">
        <v>221</v>
      </c>
      <c r="F192" s="221" t="s">
        <v>222</v>
      </c>
      <c r="G192" s="222" t="s">
        <v>160</v>
      </c>
      <c r="H192" s="223">
        <v>0.88400000000000001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138</v>
      </c>
      <c r="AT192" s="231" t="s">
        <v>134</v>
      </c>
      <c r="AU192" s="231" t="s">
        <v>86</v>
      </c>
      <c r="AY192" s="17" t="s">
        <v>132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138</v>
      </c>
      <c r="BM192" s="231" t="s">
        <v>223</v>
      </c>
    </row>
    <row r="193" s="2" customFormat="1" ht="16.5" customHeight="1">
      <c r="A193" s="38"/>
      <c r="B193" s="39"/>
      <c r="C193" s="219" t="s">
        <v>185</v>
      </c>
      <c r="D193" s="219" t="s">
        <v>134</v>
      </c>
      <c r="E193" s="220" t="s">
        <v>224</v>
      </c>
      <c r="F193" s="221" t="s">
        <v>225</v>
      </c>
      <c r="G193" s="222" t="s">
        <v>137</v>
      </c>
      <c r="H193" s="223">
        <v>9.2560000000000002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41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138</v>
      </c>
      <c r="AT193" s="231" t="s">
        <v>134</v>
      </c>
      <c r="AU193" s="231" t="s">
        <v>86</v>
      </c>
      <c r="AY193" s="17" t="s">
        <v>132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138</v>
      </c>
      <c r="BM193" s="231" t="s">
        <v>226</v>
      </c>
    </row>
    <row r="194" s="14" customFormat="1">
      <c r="A194" s="14"/>
      <c r="B194" s="244"/>
      <c r="C194" s="245"/>
      <c r="D194" s="235" t="s">
        <v>139</v>
      </c>
      <c r="E194" s="246" t="s">
        <v>1</v>
      </c>
      <c r="F194" s="247" t="s">
        <v>227</v>
      </c>
      <c r="G194" s="245"/>
      <c r="H194" s="248">
        <v>9.2560000000000002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139</v>
      </c>
      <c r="AU194" s="254" t="s">
        <v>86</v>
      </c>
      <c r="AV194" s="14" t="s">
        <v>86</v>
      </c>
      <c r="AW194" s="14" t="s">
        <v>33</v>
      </c>
      <c r="AX194" s="14" t="s">
        <v>76</v>
      </c>
      <c r="AY194" s="254" t="s">
        <v>132</v>
      </c>
    </row>
    <row r="195" s="15" customFormat="1">
      <c r="A195" s="15"/>
      <c r="B195" s="255"/>
      <c r="C195" s="256"/>
      <c r="D195" s="235" t="s">
        <v>139</v>
      </c>
      <c r="E195" s="257" t="s">
        <v>1</v>
      </c>
      <c r="F195" s="258" t="s">
        <v>142</v>
      </c>
      <c r="G195" s="256"/>
      <c r="H195" s="259">
        <v>9.2560000000000002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139</v>
      </c>
      <c r="AU195" s="265" t="s">
        <v>86</v>
      </c>
      <c r="AV195" s="15" t="s">
        <v>138</v>
      </c>
      <c r="AW195" s="15" t="s">
        <v>33</v>
      </c>
      <c r="AX195" s="15" t="s">
        <v>84</v>
      </c>
      <c r="AY195" s="265" t="s">
        <v>132</v>
      </c>
    </row>
    <row r="196" s="2" customFormat="1" ht="16.5" customHeight="1">
      <c r="A196" s="38"/>
      <c r="B196" s="39"/>
      <c r="C196" s="219" t="s">
        <v>228</v>
      </c>
      <c r="D196" s="219" t="s">
        <v>134</v>
      </c>
      <c r="E196" s="220" t="s">
        <v>229</v>
      </c>
      <c r="F196" s="221" t="s">
        <v>230</v>
      </c>
      <c r="G196" s="222" t="s">
        <v>137</v>
      </c>
      <c r="H196" s="223">
        <v>9.2560000000000002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138</v>
      </c>
      <c r="AT196" s="231" t="s">
        <v>134</v>
      </c>
      <c r="AU196" s="231" t="s">
        <v>86</v>
      </c>
      <c r="AY196" s="17" t="s">
        <v>132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138</v>
      </c>
      <c r="BM196" s="231" t="s">
        <v>231</v>
      </c>
    </row>
    <row r="197" s="2" customFormat="1" ht="16.5" customHeight="1">
      <c r="A197" s="38"/>
      <c r="B197" s="39"/>
      <c r="C197" s="219" t="s">
        <v>189</v>
      </c>
      <c r="D197" s="219" t="s">
        <v>134</v>
      </c>
      <c r="E197" s="220" t="s">
        <v>232</v>
      </c>
      <c r="F197" s="221" t="s">
        <v>233</v>
      </c>
      <c r="G197" s="222" t="s">
        <v>171</v>
      </c>
      <c r="H197" s="223">
        <v>0.13300000000000001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41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138</v>
      </c>
      <c r="AT197" s="231" t="s">
        <v>134</v>
      </c>
      <c r="AU197" s="231" t="s">
        <v>86</v>
      </c>
      <c r="AY197" s="17" t="s">
        <v>132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138</v>
      </c>
      <c r="BM197" s="231" t="s">
        <v>234</v>
      </c>
    </row>
    <row r="198" s="13" customFormat="1">
      <c r="A198" s="13"/>
      <c r="B198" s="233"/>
      <c r="C198" s="234"/>
      <c r="D198" s="235" t="s">
        <v>139</v>
      </c>
      <c r="E198" s="236" t="s">
        <v>1</v>
      </c>
      <c r="F198" s="237" t="s">
        <v>235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139</v>
      </c>
      <c r="AU198" s="243" t="s">
        <v>86</v>
      </c>
      <c r="AV198" s="13" t="s">
        <v>84</v>
      </c>
      <c r="AW198" s="13" t="s">
        <v>33</v>
      </c>
      <c r="AX198" s="13" t="s">
        <v>76</v>
      </c>
      <c r="AY198" s="243" t="s">
        <v>132</v>
      </c>
    </row>
    <row r="199" s="14" customFormat="1">
      <c r="A199" s="14"/>
      <c r="B199" s="244"/>
      <c r="C199" s="245"/>
      <c r="D199" s="235" t="s">
        <v>139</v>
      </c>
      <c r="E199" s="246" t="s">
        <v>1</v>
      </c>
      <c r="F199" s="247" t="s">
        <v>236</v>
      </c>
      <c r="G199" s="245"/>
      <c r="H199" s="248">
        <v>0.13300000000000001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139</v>
      </c>
      <c r="AU199" s="254" t="s">
        <v>86</v>
      </c>
      <c r="AV199" s="14" t="s">
        <v>86</v>
      </c>
      <c r="AW199" s="14" t="s">
        <v>33</v>
      </c>
      <c r="AX199" s="14" t="s">
        <v>76</v>
      </c>
      <c r="AY199" s="254" t="s">
        <v>132</v>
      </c>
    </row>
    <row r="200" s="15" customFormat="1">
      <c r="A200" s="15"/>
      <c r="B200" s="255"/>
      <c r="C200" s="256"/>
      <c r="D200" s="235" t="s">
        <v>139</v>
      </c>
      <c r="E200" s="257" t="s">
        <v>1</v>
      </c>
      <c r="F200" s="258" t="s">
        <v>142</v>
      </c>
      <c r="G200" s="256"/>
      <c r="H200" s="259">
        <v>0.13300000000000001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139</v>
      </c>
      <c r="AU200" s="265" t="s">
        <v>86</v>
      </c>
      <c r="AV200" s="15" t="s">
        <v>138</v>
      </c>
      <c r="AW200" s="15" t="s">
        <v>33</v>
      </c>
      <c r="AX200" s="15" t="s">
        <v>84</v>
      </c>
      <c r="AY200" s="265" t="s">
        <v>132</v>
      </c>
    </row>
    <row r="201" s="2" customFormat="1" ht="16.5" customHeight="1">
      <c r="A201" s="38"/>
      <c r="B201" s="39"/>
      <c r="C201" s="219" t="s">
        <v>7</v>
      </c>
      <c r="D201" s="219" t="s">
        <v>134</v>
      </c>
      <c r="E201" s="220" t="s">
        <v>237</v>
      </c>
      <c r="F201" s="221" t="s">
        <v>238</v>
      </c>
      <c r="G201" s="222" t="s">
        <v>160</v>
      </c>
      <c r="H201" s="223">
        <v>12.616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41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138</v>
      </c>
      <c r="AT201" s="231" t="s">
        <v>134</v>
      </c>
      <c r="AU201" s="231" t="s">
        <v>86</v>
      </c>
      <c r="AY201" s="17" t="s">
        <v>132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84</v>
      </c>
      <c r="BK201" s="232">
        <f>ROUND(I201*H201,2)</f>
        <v>0</v>
      </c>
      <c r="BL201" s="17" t="s">
        <v>138</v>
      </c>
      <c r="BM201" s="231" t="s">
        <v>239</v>
      </c>
    </row>
    <row r="202" s="13" customFormat="1">
      <c r="A202" s="13"/>
      <c r="B202" s="233"/>
      <c r="C202" s="234"/>
      <c r="D202" s="235" t="s">
        <v>139</v>
      </c>
      <c r="E202" s="236" t="s">
        <v>1</v>
      </c>
      <c r="F202" s="237" t="s">
        <v>240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139</v>
      </c>
      <c r="AU202" s="243" t="s">
        <v>86</v>
      </c>
      <c r="AV202" s="13" t="s">
        <v>84</v>
      </c>
      <c r="AW202" s="13" t="s">
        <v>33</v>
      </c>
      <c r="AX202" s="13" t="s">
        <v>76</v>
      </c>
      <c r="AY202" s="243" t="s">
        <v>132</v>
      </c>
    </row>
    <row r="203" s="14" customFormat="1">
      <c r="A203" s="14"/>
      <c r="B203" s="244"/>
      <c r="C203" s="245"/>
      <c r="D203" s="235" t="s">
        <v>139</v>
      </c>
      <c r="E203" s="246" t="s">
        <v>1</v>
      </c>
      <c r="F203" s="247" t="s">
        <v>241</v>
      </c>
      <c r="G203" s="245"/>
      <c r="H203" s="248">
        <v>6.5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139</v>
      </c>
      <c r="AU203" s="254" t="s">
        <v>86</v>
      </c>
      <c r="AV203" s="14" t="s">
        <v>86</v>
      </c>
      <c r="AW203" s="14" t="s">
        <v>33</v>
      </c>
      <c r="AX203" s="14" t="s">
        <v>76</v>
      </c>
      <c r="AY203" s="254" t="s">
        <v>132</v>
      </c>
    </row>
    <row r="204" s="13" customFormat="1">
      <c r="A204" s="13"/>
      <c r="B204" s="233"/>
      <c r="C204" s="234"/>
      <c r="D204" s="235" t="s">
        <v>139</v>
      </c>
      <c r="E204" s="236" t="s">
        <v>1</v>
      </c>
      <c r="F204" s="237" t="s">
        <v>242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139</v>
      </c>
      <c r="AU204" s="243" t="s">
        <v>86</v>
      </c>
      <c r="AV204" s="13" t="s">
        <v>84</v>
      </c>
      <c r="AW204" s="13" t="s">
        <v>33</v>
      </c>
      <c r="AX204" s="13" t="s">
        <v>76</v>
      </c>
      <c r="AY204" s="243" t="s">
        <v>132</v>
      </c>
    </row>
    <row r="205" s="14" customFormat="1">
      <c r="A205" s="14"/>
      <c r="B205" s="244"/>
      <c r="C205" s="245"/>
      <c r="D205" s="235" t="s">
        <v>139</v>
      </c>
      <c r="E205" s="246" t="s">
        <v>1</v>
      </c>
      <c r="F205" s="247" t="s">
        <v>243</v>
      </c>
      <c r="G205" s="245"/>
      <c r="H205" s="248">
        <v>7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139</v>
      </c>
      <c r="AU205" s="254" t="s">
        <v>86</v>
      </c>
      <c r="AV205" s="14" t="s">
        <v>86</v>
      </c>
      <c r="AW205" s="14" t="s">
        <v>33</v>
      </c>
      <c r="AX205" s="14" t="s">
        <v>76</v>
      </c>
      <c r="AY205" s="254" t="s">
        <v>132</v>
      </c>
    </row>
    <row r="206" s="13" customFormat="1">
      <c r="A206" s="13"/>
      <c r="B206" s="233"/>
      <c r="C206" s="234"/>
      <c r="D206" s="235" t="s">
        <v>139</v>
      </c>
      <c r="E206" s="236" t="s">
        <v>1</v>
      </c>
      <c r="F206" s="237" t="s">
        <v>244</v>
      </c>
      <c r="G206" s="234"/>
      <c r="H206" s="236" t="s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139</v>
      </c>
      <c r="AU206" s="243" t="s">
        <v>86</v>
      </c>
      <c r="AV206" s="13" t="s">
        <v>84</v>
      </c>
      <c r="AW206" s="13" t="s">
        <v>33</v>
      </c>
      <c r="AX206" s="13" t="s">
        <v>76</v>
      </c>
      <c r="AY206" s="243" t="s">
        <v>132</v>
      </c>
    </row>
    <row r="207" s="14" customFormat="1">
      <c r="A207" s="14"/>
      <c r="B207" s="244"/>
      <c r="C207" s="245"/>
      <c r="D207" s="235" t="s">
        <v>139</v>
      </c>
      <c r="E207" s="246" t="s">
        <v>1</v>
      </c>
      <c r="F207" s="247" t="s">
        <v>245</v>
      </c>
      <c r="G207" s="245"/>
      <c r="H207" s="248">
        <v>-0.88400000000000001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139</v>
      </c>
      <c r="AU207" s="254" t="s">
        <v>86</v>
      </c>
      <c r="AV207" s="14" t="s">
        <v>86</v>
      </c>
      <c r="AW207" s="14" t="s">
        <v>33</v>
      </c>
      <c r="AX207" s="14" t="s">
        <v>76</v>
      </c>
      <c r="AY207" s="254" t="s">
        <v>132</v>
      </c>
    </row>
    <row r="208" s="15" customFormat="1">
      <c r="A208" s="15"/>
      <c r="B208" s="255"/>
      <c r="C208" s="256"/>
      <c r="D208" s="235" t="s">
        <v>139</v>
      </c>
      <c r="E208" s="257" t="s">
        <v>1</v>
      </c>
      <c r="F208" s="258" t="s">
        <v>142</v>
      </c>
      <c r="G208" s="256"/>
      <c r="H208" s="259">
        <v>12.616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139</v>
      </c>
      <c r="AU208" s="265" t="s">
        <v>86</v>
      </c>
      <c r="AV208" s="15" t="s">
        <v>138</v>
      </c>
      <c r="AW208" s="15" t="s">
        <v>33</v>
      </c>
      <c r="AX208" s="15" t="s">
        <v>84</v>
      </c>
      <c r="AY208" s="265" t="s">
        <v>132</v>
      </c>
    </row>
    <row r="209" s="2" customFormat="1" ht="24.15" customHeight="1">
      <c r="A209" s="38"/>
      <c r="B209" s="39"/>
      <c r="C209" s="219" t="s">
        <v>194</v>
      </c>
      <c r="D209" s="219" t="s">
        <v>134</v>
      </c>
      <c r="E209" s="220" t="s">
        <v>246</v>
      </c>
      <c r="F209" s="221" t="s">
        <v>247</v>
      </c>
      <c r="G209" s="222" t="s">
        <v>160</v>
      </c>
      <c r="H209" s="223">
        <v>12.616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138</v>
      </c>
      <c r="AT209" s="231" t="s">
        <v>134</v>
      </c>
      <c r="AU209" s="231" t="s">
        <v>86</v>
      </c>
      <c r="AY209" s="17" t="s">
        <v>132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138</v>
      </c>
      <c r="BM209" s="231" t="s">
        <v>248</v>
      </c>
    </row>
    <row r="210" s="2" customFormat="1" ht="33" customHeight="1">
      <c r="A210" s="38"/>
      <c r="B210" s="39"/>
      <c r="C210" s="219" t="s">
        <v>249</v>
      </c>
      <c r="D210" s="219" t="s">
        <v>134</v>
      </c>
      <c r="E210" s="220" t="s">
        <v>250</v>
      </c>
      <c r="F210" s="221" t="s">
        <v>251</v>
      </c>
      <c r="G210" s="222" t="s">
        <v>137</v>
      </c>
      <c r="H210" s="223">
        <v>21.114000000000001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41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138</v>
      </c>
      <c r="AT210" s="231" t="s">
        <v>134</v>
      </c>
      <c r="AU210" s="231" t="s">
        <v>86</v>
      </c>
      <c r="AY210" s="17" t="s">
        <v>132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84</v>
      </c>
      <c r="BK210" s="232">
        <f>ROUND(I210*H210,2)</f>
        <v>0</v>
      </c>
      <c r="BL210" s="17" t="s">
        <v>138</v>
      </c>
      <c r="BM210" s="231" t="s">
        <v>252</v>
      </c>
    </row>
    <row r="211" s="13" customFormat="1">
      <c r="A211" s="13"/>
      <c r="B211" s="233"/>
      <c r="C211" s="234"/>
      <c r="D211" s="235" t="s">
        <v>139</v>
      </c>
      <c r="E211" s="236" t="s">
        <v>1</v>
      </c>
      <c r="F211" s="237" t="s">
        <v>253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139</v>
      </c>
      <c r="AU211" s="243" t="s">
        <v>86</v>
      </c>
      <c r="AV211" s="13" t="s">
        <v>84</v>
      </c>
      <c r="AW211" s="13" t="s">
        <v>33</v>
      </c>
      <c r="AX211" s="13" t="s">
        <v>76</v>
      </c>
      <c r="AY211" s="243" t="s">
        <v>132</v>
      </c>
    </row>
    <row r="212" s="14" customFormat="1">
      <c r="A212" s="14"/>
      <c r="B212" s="244"/>
      <c r="C212" s="245"/>
      <c r="D212" s="235" t="s">
        <v>139</v>
      </c>
      <c r="E212" s="246" t="s">
        <v>1</v>
      </c>
      <c r="F212" s="247" t="s">
        <v>254</v>
      </c>
      <c r="G212" s="245"/>
      <c r="H212" s="248">
        <v>10.557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139</v>
      </c>
      <c r="AU212" s="254" t="s">
        <v>86</v>
      </c>
      <c r="AV212" s="14" t="s">
        <v>86</v>
      </c>
      <c r="AW212" s="14" t="s">
        <v>33</v>
      </c>
      <c r="AX212" s="14" t="s">
        <v>76</v>
      </c>
      <c r="AY212" s="254" t="s">
        <v>132</v>
      </c>
    </row>
    <row r="213" s="13" customFormat="1">
      <c r="A213" s="13"/>
      <c r="B213" s="233"/>
      <c r="C213" s="234"/>
      <c r="D213" s="235" t="s">
        <v>139</v>
      </c>
      <c r="E213" s="236" t="s">
        <v>1</v>
      </c>
      <c r="F213" s="237" t="s">
        <v>253</v>
      </c>
      <c r="G213" s="234"/>
      <c r="H213" s="236" t="s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139</v>
      </c>
      <c r="AU213" s="243" t="s">
        <v>86</v>
      </c>
      <c r="AV213" s="13" t="s">
        <v>84</v>
      </c>
      <c r="AW213" s="13" t="s">
        <v>33</v>
      </c>
      <c r="AX213" s="13" t="s">
        <v>76</v>
      </c>
      <c r="AY213" s="243" t="s">
        <v>132</v>
      </c>
    </row>
    <row r="214" s="14" customFormat="1">
      <c r="A214" s="14"/>
      <c r="B214" s="244"/>
      <c r="C214" s="245"/>
      <c r="D214" s="235" t="s">
        <v>139</v>
      </c>
      <c r="E214" s="246" t="s">
        <v>1</v>
      </c>
      <c r="F214" s="247" t="s">
        <v>254</v>
      </c>
      <c r="G214" s="245"/>
      <c r="H214" s="248">
        <v>10.557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139</v>
      </c>
      <c r="AU214" s="254" t="s">
        <v>86</v>
      </c>
      <c r="AV214" s="14" t="s">
        <v>86</v>
      </c>
      <c r="AW214" s="14" t="s">
        <v>33</v>
      </c>
      <c r="AX214" s="14" t="s">
        <v>76</v>
      </c>
      <c r="AY214" s="254" t="s">
        <v>132</v>
      </c>
    </row>
    <row r="215" s="15" customFormat="1">
      <c r="A215" s="15"/>
      <c r="B215" s="255"/>
      <c r="C215" s="256"/>
      <c r="D215" s="235" t="s">
        <v>139</v>
      </c>
      <c r="E215" s="257" t="s">
        <v>1</v>
      </c>
      <c r="F215" s="258" t="s">
        <v>142</v>
      </c>
      <c r="G215" s="256"/>
      <c r="H215" s="259">
        <v>21.114000000000001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5" t="s">
        <v>139</v>
      </c>
      <c r="AU215" s="265" t="s">
        <v>86</v>
      </c>
      <c r="AV215" s="15" t="s">
        <v>138</v>
      </c>
      <c r="AW215" s="15" t="s">
        <v>33</v>
      </c>
      <c r="AX215" s="15" t="s">
        <v>84</v>
      </c>
      <c r="AY215" s="265" t="s">
        <v>132</v>
      </c>
    </row>
    <row r="216" s="2" customFormat="1" ht="33" customHeight="1">
      <c r="A216" s="38"/>
      <c r="B216" s="39"/>
      <c r="C216" s="219" t="s">
        <v>198</v>
      </c>
      <c r="D216" s="219" t="s">
        <v>134</v>
      </c>
      <c r="E216" s="220" t="s">
        <v>255</v>
      </c>
      <c r="F216" s="221" t="s">
        <v>256</v>
      </c>
      <c r="G216" s="222" t="s">
        <v>137</v>
      </c>
      <c r="H216" s="223">
        <v>21.114000000000001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41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138</v>
      </c>
      <c r="AT216" s="231" t="s">
        <v>134</v>
      </c>
      <c r="AU216" s="231" t="s">
        <v>86</v>
      </c>
      <c r="AY216" s="17" t="s">
        <v>132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138</v>
      </c>
      <c r="BM216" s="231" t="s">
        <v>257</v>
      </c>
    </row>
    <row r="217" s="2" customFormat="1" ht="21.75" customHeight="1">
      <c r="A217" s="38"/>
      <c r="B217" s="39"/>
      <c r="C217" s="219" t="s">
        <v>258</v>
      </c>
      <c r="D217" s="219" t="s">
        <v>134</v>
      </c>
      <c r="E217" s="220" t="s">
        <v>259</v>
      </c>
      <c r="F217" s="221" t="s">
        <v>260</v>
      </c>
      <c r="G217" s="222" t="s">
        <v>171</v>
      </c>
      <c r="H217" s="223">
        <v>1.8919999999999999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138</v>
      </c>
      <c r="AT217" s="231" t="s">
        <v>134</v>
      </c>
      <c r="AU217" s="231" t="s">
        <v>86</v>
      </c>
      <c r="AY217" s="17" t="s">
        <v>132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138</v>
      </c>
      <c r="BM217" s="231" t="s">
        <v>261</v>
      </c>
    </row>
    <row r="218" s="13" customFormat="1">
      <c r="A218" s="13"/>
      <c r="B218" s="233"/>
      <c r="C218" s="234"/>
      <c r="D218" s="235" t="s">
        <v>139</v>
      </c>
      <c r="E218" s="236" t="s">
        <v>1</v>
      </c>
      <c r="F218" s="237" t="s">
        <v>235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139</v>
      </c>
      <c r="AU218" s="243" t="s">
        <v>86</v>
      </c>
      <c r="AV218" s="13" t="s">
        <v>84</v>
      </c>
      <c r="AW218" s="13" t="s">
        <v>33</v>
      </c>
      <c r="AX218" s="13" t="s">
        <v>76</v>
      </c>
      <c r="AY218" s="243" t="s">
        <v>132</v>
      </c>
    </row>
    <row r="219" s="14" customFormat="1">
      <c r="A219" s="14"/>
      <c r="B219" s="244"/>
      <c r="C219" s="245"/>
      <c r="D219" s="235" t="s">
        <v>139</v>
      </c>
      <c r="E219" s="246" t="s">
        <v>1</v>
      </c>
      <c r="F219" s="247" t="s">
        <v>262</v>
      </c>
      <c r="G219" s="245"/>
      <c r="H219" s="248">
        <v>1.8919999999999999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139</v>
      </c>
      <c r="AU219" s="254" t="s">
        <v>86</v>
      </c>
      <c r="AV219" s="14" t="s">
        <v>86</v>
      </c>
      <c r="AW219" s="14" t="s">
        <v>33</v>
      </c>
      <c r="AX219" s="14" t="s">
        <v>76</v>
      </c>
      <c r="AY219" s="254" t="s">
        <v>132</v>
      </c>
    </row>
    <row r="220" s="15" customFormat="1">
      <c r="A220" s="15"/>
      <c r="B220" s="255"/>
      <c r="C220" s="256"/>
      <c r="D220" s="235" t="s">
        <v>139</v>
      </c>
      <c r="E220" s="257" t="s">
        <v>1</v>
      </c>
      <c r="F220" s="258" t="s">
        <v>142</v>
      </c>
      <c r="G220" s="256"/>
      <c r="H220" s="259">
        <v>1.8919999999999999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5" t="s">
        <v>139</v>
      </c>
      <c r="AU220" s="265" t="s">
        <v>86</v>
      </c>
      <c r="AV220" s="15" t="s">
        <v>138</v>
      </c>
      <c r="AW220" s="15" t="s">
        <v>33</v>
      </c>
      <c r="AX220" s="15" t="s">
        <v>84</v>
      </c>
      <c r="AY220" s="265" t="s">
        <v>132</v>
      </c>
    </row>
    <row r="221" s="12" customFormat="1" ht="22.8" customHeight="1">
      <c r="A221" s="12"/>
      <c r="B221" s="203"/>
      <c r="C221" s="204"/>
      <c r="D221" s="205" t="s">
        <v>75</v>
      </c>
      <c r="E221" s="217" t="s">
        <v>138</v>
      </c>
      <c r="F221" s="217" t="s">
        <v>263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SUM(P222:P232)</f>
        <v>0</v>
      </c>
      <c r="Q221" s="211"/>
      <c r="R221" s="212">
        <f>SUM(R222:R232)</f>
        <v>0</v>
      </c>
      <c r="S221" s="211"/>
      <c r="T221" s="213">
        <f>SUM(T222:T232)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84</v>
      </c>
      <c r="AT221" s="215" t="s">
        <v>75</v>
      </c>
      <c r="AU221" s="215" t="s">
        <v>84</v>
      </c>
      <c r="AY221" s="214" t="s">
        <v>132</v>
      </c>
      <c r="BK221" s="216">
        <f>SUM(BK222:BK232)</f>
        <v>0</v>
      </c>
    </row>
    <row r="222" s="2" customFormat="1" ht="24.15" customHeight="1">
      <c r="A222" s="38"/>
      <c r="B222" s="39"/>
      <c r="C222" s="219" t="s">
        <v>203</v>
      </c>
      <c r="D222" s="219" t="s">
        <v>134</v>
      </c>
      <c r="E222" s="220" t="s">
        <v>264</v>
      </c>
      <c r="F222" s="221" t="s">
        <v>265</v>
      </c>
      <c r="G222" s="222" t="s">
        <v>137</v>
      </c>
      <c r="H222" s="223">
        <v>252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41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138</v>
      </c>
      <c r="AT222" s="231" t="s">
        <v>134</v>
      </c>
      <c r="AU222" s="231" t="s">
        <v>86</v>
      </c>
      <c r="AY222" s="17" t="s">
        <v>132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84</v>
      </c>
      <c r="BK222" s="232">
        <f>ROUND(I222*H222,2)</f>
        <v>0</v>
      </c>
      <c r="BL222" s="17" t="s">
        <v>138</v>
      </c>
      <c r="BM222" s="231" t="s">
        <v>266</v>
      </c>
    </row>
    <row r="223" s="14" customFormat="1">
      <c r="A223" s="14"/>
      <c r="B223" s="244"/>
      <c r="C223" s="245"/>
      <c r="D223" s="235" t="s">
        <v>139</v>
      </c>
      <c r="E223" s="246" t="s">
        <v>1</v>
      </c>
      <c r="F223" s="247" t="s">
        <v>267</v>
      </c>
      <c r="G223" s="245"/>
      <c r="H223" s="248">
        <v>252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139</v>
      </c>
      <c r="AU223" s="254" t="s">
        <v>86</v>
      </c>
      <c r="AV223" s="14" t="s">
        <v>86</v>
      </c>
      <c r="AW223" s="14" t="s">
        <v>33</v>
      </c>
      <c r="AX223" s="14" t="s">
        <v>76</v>
      </c>
      <c r="AY223" s="254" t="s">
        <v>132</v>
      </c>
    </row>
    <row r="224" s="15" customFormat="1">
      <c r="A224" s="15"/>
      <c r="B224" s="255"/>
      <c r="C224" s="256"/>
      <c r="D224" s="235" t="s">
        <v>139</v>
      </c>
      <c r="E224" s="257" t="s">
        <v>1</v>
      </c>
      <c r="F224" s="258" t="s">
        <v>142</v>
      </c>
      <c r="G224" s="256"/>
      <c r="H224" s="259">
        <v>252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139</v>
      </c>
      <c r="AU224" s="265" t="s">
        <v>86</v>
      </c>
      <c r="AV224" s="15" t="s">
        <v>138</v>
      </c>
      <c r="AW224" s="15" t="s">
        <v>33</v>
      </c>
      <c r="AX224" s="15" t="s">
        <v>84</v>
      </c>
      <c r="AY224" s="265" t="s">
        <v>132</v>
      </c>
    </row>
    <row r="225" s="2" customFormat="1" ht="33" customHeight="1">
      <c r="A225" s="38"/>
      <c r="B225" s="39"/>
      <c r="C225" s="219" t="s">
        <v>268</v>
      </c>
      <c r="D225" s="219" t="s">
        <v>134</v>
      </c>
      <c r="E225" s="220" t="s">
        <v>269</v>
      </c>
      <c r="F225" s="221" t="s">
        <v>270</v>
      </c>
      <c r="G225" s="222" t="s">
        <v>137</v>
      </c>
      <c r="H225" s="223">
        <v>57.600000000000001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41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138</v>
      </c>
      <c r="AT225" s="231" t="s">
        <v>134</v>
      </c>
      <c r="AU225" s="231" t="s">
        <v>86</v>
      </c>
      <c r="AY225" s="17" t="s">
        <v>132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84</v>
      </c>
      <c r="BK225" s="232">
        <f>ROUND(I225*H225,2)</f>
        <v>0</v>
      </c>
      <c r="BL225" s="17" t="s">
        <v>138</v>
      </c>
      <c r="BM225" s="231" t="s">
        <v>271</v>
      </c>
    </row>
    <row r="226" s="13" customFormat="1">
      <c r="A226" s="13"/>
      <c r="B226" s="233"/>
      <c r="C226" s="234"/>
      <c r="D226" s="235" t="s">
        <v>139</v>
      </c>
      <c r="E226" s="236" t="s">
        <v>1</v>
      </c>
      <c r="F226" s="237" t="s">
        <v>272</v>
      </c>
      <c r="G226" s="234"/>
      <c r="H226" s="236" t="s">
        <v>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139</v>
      </c>
      <c r="AU226" s="243" t="s">
        <v>86</v>
      </c>
      <c r="AV226" s="13" t="s">
        <v>84</v>
      </c>
      <c r="AW226" s="13" t="s">
        <v>33</v>
      </c>
      <c r="AX226" s="13" t="s">
        <v>76</v>
      </c>
      <c r="AY226" s="243" t="s">
        <v>132</v>
      </c>
    </row>
    <row r="227" s="14" customFormat="1">
      <c r="A227" s="14"/>
      <c r="B227" s="244"/>
      <c r="C227" s="245"/>
      <c r="D227" s="235" t="s">
        <v>139</v>
      </c>
      <c r="E227" s="246" t="s">
        <v>1</v>
      </c>
      <c r="F227" s="247" t="s">
        <v>156</v>
      </c>
      <c r="G227" s="245"/>
      <c r="H227" s="248">
        <v>57.600000000000001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139</v>
      </c>
      <c r="AU227" s="254" t="s">
        <v>86</v>
      </c>
      <c r="AV227" s="14" t="s">
        <v>86</v>
      </c>
      <c r="AW227" s="14" t="s">
        <v>33</v>
      </c>
      <c r="AX227" s="14" t="s">
        <v>76</v>
      </c>
      <c r="AY227" s="254" t="s">
        <v>132</v>
      </c>
    </row>
    <row r="228" s="15" customFormat="1">
      <c r="A228" s="15"/>
      <c r="B228" s="255"/>
      <c r="C228" s="256"/>
      <c r="D228" s="235" t="s">
        <v>139</v>
      </c>
      <c r="E228" s="257" t="s">
        <v>1</v>
      </c>
      <c r="F228" s="258" t="s">
        <v>142</v>
      </c>
      <c r="G228" s="256"/>
      <c r="H228" s="259">
        <v>57.600000000000001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5" t="s">
        <v>139</v>
      </c>
      <c r="AU228" s="265" t="s">
        <v>86</v>
      </c>
      <c r="AV228" s="15" t="s">
        <v>138</v>
      </c>
      <c r="AW228" s="15" t="s">
        <v>33</v>
      </c>
      <c r="AX228" s="15" t="s">
        <v>84</v>
      </c>
      <c r="AY228" s="265" t="s">
        <v>132</v>
      </c>
    </row>
    <row r="229" s="2" customFormat="1" ht="24.15" customHeight="1">
      <c r="A229" s="38"/>
      <c r="B229" s="39"/>
      <c r="C229" s="219" t="s">
        <v>209</v>
      </c>
      <c r="D229" s="219" t="s">
        <v>134</v>
      </c>
      <c r="E229" s="220" t="s">
        <v>273</v>
      </c>
      <c r="F229" s="221" t="s">
        <v>274</v>
      </c>
      <c r="G229" s="222" t="s">
        <v>171</v>
      </c>
      <c r="H229" s="223">
        <v>0.29399999999999998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41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138</v>
      </c>
      <c r="AT229" s="231" t="s">
        <v>134</v>
      </c>
      <c r="AU229" s="231" t="s">
        <v>86</v>
      </c>
      <c r="AY229" s="17" t="s">
        <v>132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84</v>
      </c>
      <c r="BK229" s="232">
        <f>ROUND(I229*H229,2)</f>
        <v>0</v>
      </c>
      <c r="BL229" s="17" t="s">
        <v>138</v>
      </c>
      <c r="BM229" s="231" t="s">
        <v>275</v>
      </c>
    </row>
    <row r="230" s="13" customFormat="1">
      <c r="A230" s="13"/>
      <c r="B230" s="233"/>
      <c r="C230" s="234"/>
      <c r="D230" s="235" t="s">
        <v>139</v>
      </c>
      <c r="E230" s="236" t="s">
        <v>1</v>
      </c>
      <c r="F230" s="237" t="s">
        <v>276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139</v>
      </c>
      <c r="AU230" s="243" t="s">
        <v>86</v>
      </c>
      <c r="AV230" s="13" t="s">
        <v>84</v>
      </c>
      <c r="AW230" s="13" t="s">
        <v>33</v>
      </c>
      <c r="AX230" s="13" t="s">
        <v>76</v>
      </c>
      <c r="AY230" s="243" t="s">
        <v>132</v>
      </c>
    </row>
    <row r="231" s="14" customFormat="1">
      <c r="A231" s="14"/>
      <c r="B231" s="244"/>
      <c r="C231" s="245"/>
      <c r="D231" s="235" t="s">
        <v>139</v>
      </c>
      <c r="E231" s="246" t="s">
        <v>1</v>
      </c>
      <c r="F231" s="247" t="s">
        <v>277</v>
      </c>
      <c r="G231" s="245"/>
      <c r="H231" s="248">
        <v>0.29399999999999998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139</v>
      </c>
      <c r="AU231" s="254" t="s">
        <v>86</v>
      </c>
      <c r="AV231" s="14" t="s">
        <v>86</v>
      </c>
      <c r="AW231" s="14" t="s">
        <v>33</v>
      </c>
      <c r="AX231" s="14" t="s">
        <v>76</v>
      </c>
      <c r="AY231" s="254" t="s">
        <v>132</v>
      </c>
    </row>
    <row r="232" s="15" customFormat="1">
      <c r="A232" s="15"/>
      <c r="B232" s="255"/>
      <c r="C232" s="256"/>
      <c r="D232" s="235" t="s">
        <v>139</v>
      </c>
      <c r="E232" s="257" t="s">
        <v>1</v>
      </c>
      <c r="F232" s="258" t="s">
        <v>142</v>
      </c>
      <c r="G232" s="256"/>
      <c r="H232" s="259">
        <v>0.29399999999999998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139</v>
      </c>
      <c r="AU232" s="265" t="s">
        <v>86</v>
      </c>
      <c r="AV232" s="15" t="s">
        <v>138</v>
      </c>
      <c r="AW232" s="15" t="s">
        <v>33</v>
      </c>
      <c r="AX232" s="15" t="s">
        <v>84</v>
      </c>
      <c r="AY232" s="265" t="s">
        <v>132</v>
      </c>
    </row>
    <row r="233" s="12" customFormat="1" ht="22.8" customHeight="1">
      <c r="A233" s="12"/>
      <c r="B233" s="203"/>
      <c r="C233" s="204"/>
      <c r="D233" s="205" t="s">
        <v>75</v>
      </c>
      <c r="E233" s="217" t="s">
        <v>150</v>
      </c>
      <c r="F233" s="217" t="s">
        <v>278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SUM(P234:P258)</f>
        <v>0</v>
      </c>
      <c r="Q233" s="211"/>
      <c r="R233" s="212">
        <f>SUM(R234:R258)</f>
        <v>0</v>
      </c>
      <c r="S233" s="211"/>
      <c r="T233" s="213">
        <f>SUM(T234:T258)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84</v>
      </c>
      <c r="AT233" s="215" t="s">
        <v>75</v>
      </c>
      <c r="AU233" s="215" t="s">
        <v>84</v>
      </c>
      <c r="AY233" s="214" t="s">
        <v>132</v>
      </c>
      <c r="BK233" s="216">
        <f>SUM(BK234:BK258)</f>
        <v>0</v>
      </c>
    </row>
    <row r="234" s="2" customFormat="1" ht="24.15" customHeight="1">
      <c r="A234" s="38"/>
      <c r="B234" s="39"/>
      <c r="C234" s="219" t="s">
        <v>279</v>
      </c>
      <c r="D234" s="219" t="s">
        <v>134</v>
      </c>
      <c r="E234" s="220" t="s">
        <v>280</v>
      </c>
      <c r="F234" s="221" t="s">
        <v>281</v>
      </c>
      <c r="G234" s="222" t="s">
        <v>137</v>
      </c>
      <c r="H234" s="223">
        <v>91.938999999999993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41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138</v>
      </c>
      <c r="AT234" s="231" t="s">
        <v>134</v>
      </c>
      <c r="AU234" s="231" t="s">
        <v>86</v>
      </c>
      <c r="AY234" s="17" t="s">
        <v>132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84</v>
      </c>
      <c r="BK234" s="232">
        <f>ROUND(I234*H234,2)</f>
        <v>0</v>
      </c>
      <c r="BL234" s="17" t="s">
        <v>138</v>
      </c>
      <c r="BM234" s="231" t="s">
        <v>282</v>
      </c>
    </row>
    <row r="235" s="13" customFormat="1">
      <c r="A235" s="13"/>
      <c r="B235" s="233"/>
      <c r="C235" s="234"/>
      <c r="D235" s="235" t="s">
        <v>139</v>
      </c>
      <c r="E235" s="236" t="s">
        <v>1</v>
      </c>
      <c r="F235" s="237" t="s">
        <v>283</v>
      </c>
      <c r="G235" s="234"/>
      <c r="H235" s="236" t="s">
        <v>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139</v>
      </c>
      <c r="AU235" s="243" t="s">
        <v>86</v>
      </c>
      <c r="AV235" s="13" t="s">
        <v>84</v>
      </c>
      <c r="AW235" s="13" t="s">
        <v>33</v>
      </c>
      <c r="AX235" s="13" t="s">
        <v>76</v>
      </c>
      <c r="AY235" s="243" t="s">
        <v>132</v>
      </c>
    </row>
    <row r="236" s="13" customFormat="1">
      <c r="A236" s="13"/>
      <c r="B236" s="233"/>
      <c r="C236" s="234"/>
      <c r="D236" s="235" t="s">
        <v>139</v>
      </c>
      <c r="E236" s="236" t="s">
        <v>1</v>
      </c>
      <c r="F236" s="237" t="s">
        <v>284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139</v>
      </c>
      <c r="AU236" s="243" t="s">
        <v>86</v>
      </c>
      <c r="AV236" s="13" t="s">
        <v>84</v>
      </c>
      <c r="AW236" s="13" t="s">
        <v>33</v>
      </c>
      <c r="AX236" s="13" t="s">
        <v>76</v>
      </c>
      <c r="AY236" s="243" t="s">
        <v>132</v>
      </c>
    </row>
    <row r="237" s="13" customFormat="1">
      <c r="A237" s="13"/>
      <c r="B237" s="233"/>
      <c r="C237" s="234"/>
      <c r="D237" s="235" t="s">
        <v>139</v>
      </c>
      <c r="E237" s="236" t="s">
        <v>1</v>
      </c>
      <c r="F237" s="237" t="s">
        <v>285</v>
      </c>
      <c r="G237" s="234"/>
      <c r="H237" s="236" t="s">
        <v>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139</v>
      </c>
      <c r="AU237" s="243" t="s">
        <v>86</v>
      </c>
      <c r="AV237" s="13" t="s">
        <v>84</v>
      </c>
      <c r="AW237" s="13" t="s">
        <v>33</v>
      </c>
      <c r="AX237" s="13" t="s">
        <v>76</v>
      </c>
      <c r="AY237" s="243" t="s">
        <v>132</v>
      </c>
    </row>
    <row r="238" s="14" customFormat="1">
      <c r="A238" s="14"/>
      <c r="B238" s="244"/>
      <c r="C238" s="245"/>
      <c r="D238" s="235" t="s">
        <v>139</v>
      </c>
      <c r="E238" s="246" t="s">
        <v>1</v>
      </c>
      <c r="F238" s="247" t="s">
        <v>286</v>
      </c>
      <c r="G238" s="245"/>
      <c r="H238" s="248">
        <v>43.052999999999997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139</v>
      </c>
      <c r="AU238" s="254" t="s">
        <v>86</v>
      </c>
      <c r="AV238" s="14" t="s">
        <v>86</v>
      </c>
      <c r="AW238" s="14" t="s">
        <v>33</v>
      </c>
      <c r="AX238" s="14" t="s">
        <v>76</v>
      </c>
      <c r="AY238" s="254" t="s">
        <v>132</v>
      </c>
    </row>
    <row r="239" s="13" customFormat="1">
      <c r="A239" s="13"/>
      <c r="B239" s="233"/>
      <c r="C239" s="234"/>
      <c r="D239" s="235" t="s">
        <v>139</v>
      </c>
      <c r="E239" s="236" t="s">
        <v>1</v>
      </c>
      <c r="F239" s="237" t="s">
        <v>287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139</v>
      </c>
      <c r="AU239" s="243" t="s">
        <v>86</v>
      </c>
      <c r="AV239" s="13" t="s">
        <v>84</v>
      </c>
      <c r="AW239" s="13" t="s">
        <v>33</v>
      </c>
      <c r="AX239" s="13" t="s">
        <v>76</v>
      </c>
      <c r="AY239" s="243" t="s">
        <v>132</v>
      </c>
    </row>
    <row r="240" s="13" customFormat="1">
      <c r="A240" s="13"/>
      <c r="B240" s="233"/>
      <c r="C240" s="234"/>
      <c r="D240" s="235" t="s">
        <v>139</v>
      </c>
      <c r="E240" s="236" t="s">
        <v>1</v>
      </c>
      <c r="F240" s="237" t="s">
        <v>288</v>
      </c>
      <c r="G240" s="234"/>
      <c r="H240" s="236" t="s">
        <v>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139</v>
      </c>
      <c r="AU240" s="243" t="s">
        <v>86</v>
      </c>
      <c r="AV240" s="13" t="s">
        <v>84</v>
      </c>
      <c r="AW240" s="13" t="s">
        <v>33</v>
      </c>
      <c r="AX240" s="13" t="s">
        <v>76</v>
      </c>
      <c r="AY240" s="243" t="s">
        <v>132</v>
      </c>
    </row>
    <row r="241" s="14" customFormat="1">
      <c r="A241" s="14"/>
      <c r="B241" s="244"/>
      <c r="C241" s="245"/>
      <c r="D241" s="235" t="s">
        <v>139</v>
      </c>
      <c r="E241" s="246" t="s">
        <v>1</v>
      </c>
      <c r="F241" s="247" t="s">
        <v>289</v>
      </c>
      <c r="G241" s="245"/>
      <c r="H241" s="248">
        <v>0.83999999999999997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139</v>
      </c>
      <c r="AU241" s="254" t="s">
        <v>86</v>
      </c>
      <c r="AV241" s="14" t="s">
        <v>86</v>
      </c>
      <c r="AW241" s="14" t="s">
        <v>33</v>
      </c>
      <c r="AX241" s="14" t="s">
        <v>76</v>
      </c>
      <c r="AY241" s="254" t="s">
        <v>132</v>
      </c>
    </row>
    <row r="242" s="13" customFormat="1">
      <c r="A242" s="13"/>
      <c r="B242" s="233"/>
      <c r="C242" s="234"/>
      <c r="D242" s="235" t="s">
        <v>139</v>
      </c>
      <c r="E242" s="236" t="s">
        <v>1</v>
      </c>
      <c r="F242" s="237" t="s">
        <v>290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139</v>
      </c>
      <c r="AU242" s="243" t="s">
        <v>86</v>
      </c>
      <c r="AV242" s="13" t="s">
        <v>84</v>
      </c>
      <c r="AW242" s="13" t="s">
        <v>33</v>
      </c>
      <c r="AX242" s="13" t="s">
        <v>76</v>
      </c>
      <c r="AY242" s="243" t="s">
        <v>132</v>
      </c>
    </row>
    <row r="243" s="14" customFormat="1">
      <c r="A243" s="14"/>
      <c r="B243" s="244"/>
      <c r="C243" s="245"/>
      <c r="D243" s="235" t="s">
        <v>139</v>
      </c>
      <c r="E243" s="246" t="s">
        <v>1</v>
      </c>
      <c r="F243" s="247" t="s">
        <v>291</v>
      </c>
      <c r="G243" s="245"/>
      <c r="H243" s="248">
        <v>13.94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139</v>
      </c>
      <c r="AU243" s="254" t="s">
        <v>86</v>
      </c>
      <c r="AV243" s="14" t="s">
        <v>86</v>
      </c>
      <c r="AW243" s="14" t="s">
        <v>33</v>
      </c>
      <c r="AX243" s="14" t="s">
        <v>76</v>
      </c>
      <c r="AY243" s="254" t="s">
        <v>132</v>
      </c>
    </row>
    <row r="244" s="13" customFormat="1">
      <c r="A244" s="13"/>
      <c r="B244" s="233"/>
      <c r="C244" s="234"/>
      <c r="D244" s="235" t="s">
        <v>139</v>
      </c>
      <c r="E244" s="236" t="s">
        <v>1</v>
      </c>
      <c r="F244" s="237" t="s">
        <v>292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139</v>
      </c>
      <c r="AU244" s="243" t="s">
        <v>86</v>
      </c>
      <c r="AV244" s="13" t="s">
        <v>84</v>
      </c>
      <c r="AW244" s="13" t="s">
        <v>33</v>
      </c>
      <c r="AX244" s="13" t="s">
        <v>76</v>
      </c>
      <c r="AY244" s="243" t="s">
        <v>132</v>
      </c>
    </row>
    <row r="245" s="14" customFormat="1">
      <c r="A245" s="14"/>
      <c r="B245" s="244"/>
      <c r="C245" s="245"/>
      <c r="D245" s="235" t="s">
        <v>139</v>
      </c>
      <c r="E245" s="246" t="s">
        <v>1</v>
      </c>
      <c r="F245" s="247" t="s">
        <v>293</v>
      </c>
      <c r="G245" s="245"/>
      <c r="H245" s="248">
        <v>1.44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139</v>
      </c>
      <c r="AU245" s="254" t="s">
        <v>86</v>
      </c>
      <c r="AV245" s="14" t="s">
        <v>86</v>
      </c>
      <c r="AW245" s="14" t="s">
        <v>33</v>
      </c>
      <c r="AX245" s="14" t="s">
        <v>76</v>
      </c>
      <c r="AY245" s="254" t="s">
        <v>132</v>
      </c>
    </row>
    <row r="246" s="13" customFormat="1">
      <c r="A246" s="13"/>
      <c r="B246" s="233"/>
      <c r="C246" s="234"/>
      <c r="D246" s="235" t="s">
        <v>139</v>
      </c>
      <c r="E246" s="236" t="s">
        <v>1</v>
      </c>
      <c r="F246" s="237" t="s">
        <v>294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139</v>
      </c>
      <c r="AU246" s="243" t="s">
        <v>86</v>
      </c>
      <c r="AV246" s="13" t="s">
        <v>84</v>
      </c>
      <c r="AW246" s="13" t="s">
        <v>33</v>
      </c>
      <c r="AX246" s="13" t="s">
        <v>76</v>
      </c>
      <c r="AY246" s="243" t="s">
        <v>132</v>
      </c>
    </row>
    <row r="247" s="14" customFormat="1">
      <c r="A247" s="14"/>
      <c r="B247" s="244"/>
      <c r="C247" s="245"/>
      <c r="D247" s="235" t="s">
        <v>139</v>
      </c>
      <c r="E247" s="246" t="s">
        <v>1</v>
      </c>
      <c r="F247" s="247" t="s">
        <v>295</v>
      </c>
      <c r="G247" s="245"/>
      <c r="H247" s="248">
        <v>0.096000000000000002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139</v>
      </c>
      <c r="AU247" s="254" t="s">
        <v>86</v>
      </c>
      <c r="AV247" s="14" t="s">
        <v>86</v>
      </c>
      <c r="AW247" s="14" t="s">
        <v>33</v>
      </c>
      <c r="AX247" s="14" t="s">
        <v>76</v>
      </c>
      <c r="AY247" s="254" t="s">
        <v>132</v>
      </c>
    </row>
    <row r="248" s="13" customFormat="1">
      <c r="A248" s="13"/>
      <c r="B248" s="233"/>
      <c r="C248" s="234"/>
      <c r="D248" s="235" t="s">
        <v>139</v>
      </c>
      <c r="E248" s="236" t="s">
        <v>1</v>
      </c>
      <c r="F248" s="237" t="s">
        <v>296</v>
      </c>
      <c r="G248" s="234"/>
      <c r="H248" s="236" t="s">
        <v>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139</v>
      </c>
      <c r="AU248" s="243" t="s">
        <v>86</v>
      </c>
      <c r="AV248" s="13" t="s">
        <v>84</v>
      </c>
      <c r="AW248" s="13" t="s">
        <v>33</v>
      </c>
      <c r="AX248" s="13" t="s">
        <v>76</v>
      </c>
      <c r="AY248" s="243" t="s">
        <v>132</v>
      </c>
    </row>
    <row r="249" s="14" customFormat="1">
      <c r="A249" s="14"/>
      <c r="B249" s="244"/>
      <c r="C249" s="245"/>
      <c r="D249" s="235" t="s">
        <v>139</v>
      </c>
      <c r="E249" s="246" t="s">
        <v>1</v>
      </c>
      <c r="F249" s="247" t="s">
        <v>297</v>
      </c>
      <c r="G249" s="245"/>
      <c r="H249" s="248">
        <v>31.920000000000002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139</v>
      </c>
      <c r="AU249" s="254" t="s">
        <v>86</v>
      </c>
      <c r="AV249" s="14" t="s">
        <v>86</v>
      </c>
      <c r="AW249" s="14" t="s">
        <v>33</v>
      </c>
      <c r="AX249" s="14" t="s">
        <v>76</v>
      </c>
      <c r="AY249" s="254" t="s">
        <v>132</v>
      </c>
    </row>
    <row r="250" s="13" customFormat="1">
      <c r="A250" s="13"/>
      <c r="B250" s="233"/>
      <c r="C250" s="234"/>
      <c r="D250" s="235" t="s">
        <v>139</v>
      </c>
      <c r="E250" s="236" t="s">
        <v>1</v>
      </c>
      <c r="F250" s="237" t="s">
        <v>298</v>
      </c>
      <c r="G250" s="234"/>
      <c r="H250" s="236" t="s">
        <v>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139</v>
      </c>
      <c r="AU250" s="243" t="s">
        <v>86</v>
      </c>
      <c r="AV250" s="13" t="s">
        <v>84</v>
      </c>
      <c r="AW250" s="13" t="s">
        <v>33</v>
      </c>
      <c r="AX250" s="13" t="s">
        <v>76</v>
      </c>
      <c r="AY250" s="243" t="s">
        <v>132</v>
      </c>
    </row>
    <row r="251" s="14" customFormat="1">
      <c r="A251" s="14"/>
      <c r="B251" s="244"/>
      <c r="C251" s="245"/>
      <c r="D251" s="235" t="s">
        <v>139</v>
      </c>
      <c r="E251" s="246" t="s">
        <v>1</v>
      </c>
      <c r="F251" s="247" t="s">
        <v>299</v>
      </c>
      <c r="G251" s="245"/>
      <c r="H251" s="248">
        <v>0.216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139</v>
      </c>
      <c r="AU251" s="254" t="s">
        <v>86</v>
      </c>
      <c r="AV251" s="14" t="s">
        <v>86</v>
      </c>
      <c r="AW251" s="14" t="s">
        <v>33</v>
      </c>
      <c r="AX251" s="14" t="s">
        <v>76</v>
      </c>
      <c r="AY251" s="254" t="s">
        <v>132</v>
      </c>
    </row>
    <row r="252" s="13" customFormat="1">
      <c r="A252" s="13"/>
      <c r="B252" s="233"/>
      <c r="C252" s="234"/>
      <c r="D252" s="235" t="s">
        <v>139</v>
      </c>
      <c r="E252" s="236" t="s">
        <v>1</v>
      </c>
      <c r="F252" s="237" t="s">
        <v>298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139</v>
      </c>
      <c r="AU252" s="243" t="s">
        <v>86</v>
      </c>
      <c r="AV252" s="13" t="s">
        <v>84</v>
      </c>
      <c r="AW252" s="13" t="s">
        <v>33</v>
      </c>
      <c r="AX252" s="13" t="s">
        <v>76</v>
      </c>
      <c r="AY252" s="243" t="s">
        <v>132</v>
      </c>
    </row>
    <row r="253" s="14" customFormat="1">
      <c r="A253" s="14"/>
      <c r="B253" s="244"/>
      <c r="C253" s="245"/>
      <c r="D253" s="235" t="s">
        <v>139</v>
      </c>
      <c r="E253" s="246" t="s">
        <v>1</v>
      </c>
      <c r="F253" s="247" t="s">
        <v>299</v>
      </c>
      <c r="G253" s="245"/>
      <c r="H253" s="248">
        <v>0.216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139</v>
      </c>
      <c r="AU253" s="254" t="s">
        <v>86</v>
      </c>
      <c r="AV253" s="14" t="s">
        <v>86</v>
      </c>
      <c r="AW253" s="14" t="s">
        <v>33</v>
      </c>
      <c r="AX253" s="14" t="s">
        <v>76</v>
      </c>
      <c r="AY253" s="254" t="s">
        <v>132</v>
      </c>
    </row>
    <row r="254" s="13" customFormat="1">
      <c r="A254" s="13"/>
      <c r="B254" s="233"/>
      <c r="C254" s="234"/>
      <c r="D254" s="235" t="s">
        <v>139</v>
      </c>
      <c r="E254" s="236" t="s">
        <v>1</v>
      </c>
      <c r="F254" s="237" t="s">
        <v>298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139</v>
      </c>
      <c r="AU254" s="243" t="s">
        <v>86</v>
      </c>
      <c r="AV254" s="13" t="s">
        <v>84</v>
      </c>
      <c r="AW254" s="13" t="s">
        <v>33</v>
      </c>
      <c r="AX254" s="13" t="s">
        <v>76</v>
      </c>
      <c r="AY254" s="243" t="s">
        <v>132</v>
      </c>
    </row>
    <row r="255" s="14" customFormat="1">
      <c r="A255" s="14"/>
      <c r="B255" s="244"/>
      <c r="C255" s="245"/>
      <c r="D255" s="235" t="s">
        <v>139</v>
      </c>
      <c r="E255" s="246" t="s">
        <v>1</v>
      </c>
      <c r="F255" s="247" t="s">
        <v>300</v>
      </c>
      <c r="G255" s="245"/>
      <c r="H255" s="248">
        <v>0.043999999999999997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139</v>
      </c>
      <c r="AU255" s="254" t="s">
        <v>86</v>
      </c>
      <c r="AV255" s="14" t="s">
        <v>86</v>
      </c>
      <c r="AW255" s="14" t="s">
        <v>33</v>
      </c>
      <c r="AX255" s="14" t="s">
        <v>76</v>
      </c>
      <c r="AY255" s="254" t="s">
        <v>132</v>
      </c>
    </row>
    <row r="256" s="13" customFormat="1">
      <c r="A256" s="13"/>
      <c r="B256" s="233"/>
      <c r="C256" s="234"/>
      <c r="D256" s="235" t="s">
        <v>139</v>
      </c>
      <c r="E256" s="236" t="s">
        <v>1</v>
      </c>
      <c r="F256" s="237" t="s">
        <v>301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139</v>
      </c>
      <c r="AU256" s="243" t="s">
        <v>86</v>
      </c>
      <c r="AV256" s="13" t="s">
        <v>84</v>
      </c>
      <c r="AW256" s="13" t="s">
        <v>33</v>
      </c>
      <c r="AX256" s="13" t="s">
        <v>76</v>
      </c>
      <c r="AY256" s="243" t="s">
        <v>132</v>
      </c>
    </row>
    <row r="257" s="14" customFormat="1">
      <c r="A257" s="14"/>
      <c r="B257" s="244"/>
      <c r="C257" s="245"/>
      <c r="D257" s="235" t="s">
        <v>139</v>
      </c>
      <c r="E257" s="246" t="s">
        <v>1</v>
      </c>
      <c r="F257" s="247" t="s">
        <v>302</v>
      </c>
      <c r="G257" s="245"/>
      <c r="H257" s="248">
        <v>0.17399999999999999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139</v>
      </c>
      <c r="AU257" s="254" t="s">
        <v>86</v>
      </c>
      <c r="AV257" s="14" t="s">
        <v>86</v>
      </c>
      <c r="AW257" s="14" t="s">
        <v>33</v>
      </c>
      <c r="AX257" s="14" t="s">
        <v>76</v>
      </c>
      <c r="AY257" s="254" t="s">
        <v>132</v>
      </c>
    </row>
    <row r="258" s="15" customFormat="1">
      <c r="A258" s="15"/>
      <c r="B258" s="255"/>
      <c r="C258" s="256"/>
      <c r="D258" s="235" t="s">
        <v>139</v>
      </c>
      <c r="E258" s="257" t="s">
        <v>1</v>
      </c>
      <c r="F258" s="258" t="s">
        <v>142</v>
      </c>
      <c r="G258" s="256"/>
      <c r="H258" s="259">
        <v>91.938999999999979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139</v>
      </c>
      <c r="AU258" s="265" t="s">
        <v>86</v>
      </c>
      <c r="AV258" s="15" t="s">
        <v>138</v>
      </c>
      <c r="AW258" s="15" t="s">
        <v>33</v>
      </c>
      <c r="AX258" s="15" t="s">
        <v>84</v>
      </c>
      <c r="AY258" s="265" t="s">
        <v>132</v>
      </c>
    </row>
    <row r="259" s="12" customFormat="1" ht="22.8" customHeight="1">
      <c r="A259" s="12"/>
      <c r="B259" s="203"/>
      <c r="C259" s="204"/>
      <c r="D259" s="205" t="s">
        <v>75</v>
      </c>
      <c r="E259" s="217" t="s">
        <v>182</v>
      </c>
      <c r="F259" s="217" t="s">
        <v>303</v>
      </c>
      <c r="G259" s="204"/>
      <c r="H259" s="204"/>
      <c r="I259" s="207"/>
      <c r="J259" s="218">
        <f>BK259</f>
        <v>0</v>
      </c>
      <c r="K259" s="204"/>
      <c r="L259" s="209"/>
      <c r="M259" s="210"/>
      <c r="N259" s="211"/>
      <c r="O259" s="211"/>
      <c r="P259" s="212">
        <f>SUM(P260:P403)</f>
        <v>0</v>
      </c>
      <c r="Q259" s="211"/>
      <c r="R259" s="212">
        <f>SUM(R260:R403)</f>
        <v>0</v>
      </c>
      <c r="S259" s="211"/>
      <c r="T259" s="213">
        <f>SUM(T260:T403)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4" t="s">
        <v>84</v>
      </c>
      <c r="AT259" s="215" t="s">
        <v>75</v>
      </c>
      <c r="AU259" s="215" t="s">
        <v>84</v>
      </c>
      <c r="AY259" s="214" t="s">
        <v>132</v>
      </c>
      <c r="BK259" s="216">
        <f>SUM(BK260:BK403)</f>
        <v>0</v>
      </c>
    </row>
    <row r="260" s="2" customFormat="1" ht="24.15" customHeight="1">
      <c r="A260" s="38"/>
      <c r="B260" s="39"/>
      <c r="C260" s="219" t="s">
        <v>213</v>
      </c>
      <c r="D260" s="219" t="s">
        <v>134</v>
      </c>
      <c r="E260" s="220" t="s">
        <v>304</v>
      </c>
      <c r="F260" s="221" t="s">
        <v>305</v>
      </c>
      <c r="G260" s="222" t="s">
        <v>149</v>
      </c>
      <c r="H260" s="223">
        <v>52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41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138</v>
      </c>
      <c r="AT260" s="231" t="s">
        <v>134</v>
      </c>
      <c r="AU260" s="231" t="s">
        <v>86</v>
      </c>
      <c r="AY260" s="17" t="s">
        <v>132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84</v>
      </c>
      <c r="BK260" s="232">
        <f>ROUND(I260*H260,2)</f>
        <v>0</v>
      </c>
      <c r="BL260" s="17" t="s">
        <v>138</v>
      </c>
      <c r="BM260" s="231" t="s">
        <v>306</v>
      </c>
    </row>
    <row r="261" s="13" customFormat="1">
      <c r="A261" s="13"/>
      <c r="B261" s="233"/>
      <c r="C261" s="234"/>
      <c r="D261" s="235" t="s">
        <v>139</v>
      </c>
      <c r="E261" s="236" t="s">
        <v>1</v>
      </c>
      <c r="F261" s="237" t="s">
        <v>272</v>
      </c>
      <c r="G261" s="234"/>
      <c r="H261" s="236" t="s">
        <v>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139</v>
      </c>
      <c r="AU261" s="243" t="s">
        <v>86</v>
      </c>
      <c r="AV261" s="13" t="s">
        <v>84</v>
      </c>
      <c r="AW261" s="13" t="s">
        <v>33</v>
      </c>
      <c r="AX261" s="13" t="s">
        <v>76</v>
      </c>
      <c r="AY261" s="243" t="s">
        <v>132</v>
      </c>
    </row>
    <row r="262" s="14" customFormat="1">
      <c r="A262" s="14"/>
      <c r="B262" s="244"/>
      <c r="C262" s="245"/>
      <c r="D262" s="235" t="s">
        <v>139</v>
      </c>
      <c r="E262" s="246" t="s">
        <v>1</v>
      </c>
      <c r="F262" s="247" t="s">
        <v>307</v>
      </c>
      <c r="G262" s="245"/>
      <c r="H262" s="248">
        <v>52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139</v>
      </c>
      <c r="AU262" s="254" t="s">
        <v>86</v>
      </c>
      <c r="AV262" s="14" t="s">
        <v>86</v>
      </c>
      <c r="AW262" s="14" t="s">
        <v>33</v>
      </c>
      <c r="AX262" s="14" t="s">
        <v>76</v>
      </c>
      <c r="AY262" s="254" t="s">
        <v>132</v>
      </c>
    </row>
    <row r="263" s="15" customFormat="1">
      <c r="A263" s="15"/>
      <c r="B263" s="255"/>
      <c r="C263" s="256"/>
      <c r="D263" s="235" t="s">
        <v>139</v>
      </c>
      <c r="E263" s="257" t="s">
        <v>1</v>
      </c>
      <c r="F263" s="258" t="s">
        <v>142</v>
      </c>
      <c r="G263" s="256"/>
      <c r="H263" s="259">
        <v>52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5" t="s">
        <v>139</v>
      </c>
      <c r="AU263" s="265" t="s">
        <v>86</v>
      </c>
      <c r="AV263" s="15" t="s">
        <v>138</v>
      </c>
      <c r="AW263" s="15" t="s">
        <v>33</v>
      </c>
      <c r="AX263" s="15" t="s">
        <v>84</v>
      </c>
      <c r="AY263" s="265" t="s">
        <v>132</v>
      </c>
    </row>
    <row r="264" s="2" customFormat="1" ht="16.5" customHeight="1">
      <c r="A264" s="38"/>
      <c r="B264" s="39"/>
      <c r="C264" s="219" t="s">
        <v>308</v>
      </c>
      <c r="D264" s="219" t="s">
        <v>134</v>
      </c>
      <c r="E264" s="220" t="s">
        <v>309</v>
      </c>
      <c r="F264" s="221" t="s">
        <v>310</v>
      </c>
      <c r="G264" s="222" t="s">
        <v>149</v>
      </c>
      <c r="H264" s="223">
        <v>5.2000000000000002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41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138</v>
      </c>
      <c r="AT264" s="231" t="s">
        <v>134</v>
      </c>
      <c r="AU264" s="231" t="s">
        <v>86</v>
      </c>
      <c r="AY264" s="17" t="s">
        <v>132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84</v>
      </c>
      <c r="BK264" s="232">
        <f>ROUND(I264*H264,2)</f>
        <v>0</v>
      </c>
      <c r="BL264" s="17" t="s">
        <v>138</v>
      </c>
      <c r="BM264" s="231" t="s">
        <v>311</v>
      </c>
    </row>
    <row r="265" s="13" customFormat="1">
      <c r="A265" s="13"/>
      <c r="B265" s="233"/>
      <c r="C265" s="234"/>
      <c r="D265" s="235" t="s">
        <v>139</v>
      </c>
      <c r="E265" s="236" t="s">
        <v>1</v>
      </c>
      <c r="F265" s="237" t="s">
        <v>312</v>
      </c>
      <c r="G265" s="234"/>
      <c r="H265" s="236" t="s">
        <v>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139</v>
      </c>
      <c r="AU265" s="243" t="s">
        <v>86</v>
      </c>
      <c r="AV265" s="13" t="s">
        <v>84</v>
      </c>
      <c r="AW265" s="13" t="s">
        <v>33</v>
      </c>
      <c r="AX265" s="13" t="s">
        <v>76</v>
      </c>
      <c r="AY265" s="243" t="s">
        <v>132</v>
      </c>
    </row>
    <row r="266" s="14" customFormat="1">
      <c r="A266" s="14"/>
      <c r="B266" s="244"/>
      <c r="C266" s="245"/>
      <c r="D266" s="235" t="s">
        <v>139</v>
      </c>
      <c r="E266" s="246" t="s">
        <v>1</v>
      </c>
      <c r="F266" s="247" t="s">
        <v>313</v>
      </c>
      <c r="G266" s="245"/>
      <c r="H266" s="248">
        <v>5.2000000000000002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139</v>
      </c>
      <c r="AU266" s="254" t="s">
        <v>86</v>
      </c>
      <c r="AV266" s="14" t="s">
        <v>86</v>
      </c>
      <c r="AW266" s="14" t="s">
        <v>33</v>
      </c>
      <c r="AX266" s="14" t="s">
        <v>76</v>
      </c>
      <c r="AY266" s="254" t="s">
        <v>132</v>
      </c>
    </row>
    <row r="267" s="15" customFormat="1">
      <c r="A267" s="15"/>
      <c r="B267" s="255"/>
      <c r="C267" s="256"/>
      <c r="D267" s="235" t="s">
        <v>139</v>
      </c>
      <c r="E267" s="257" t="s">
        <v>1</v>
      </c>
      <c r="F267" s="258" t="s">
        <v>142</v>
      </c>
      <c r="G267" s="256"/>
      <c r="H267" s="259">
        <v>5.2000000000000002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5" t="s">
        <v>139</v>
      </c>
      <c r="AU267" s="265" t="s">
        <v>86</v>
      </c>
      <c r="AV267" s="15" t="s">
        <v>138</v>
      </c>
      <c r="AW267" s="15" t="s">
        <v>33</v>
      </c>
      <c r="AX267" s="15" t="s">
        <v>84</v>
      </c>
      <c r="AY267" s="265" t="s">
        <v>132</v>
      </c>
    </row>
    <row r="268" s="2" customFormat="1" ht="33" customHeight="1">
      <c r="A268" s="38"/>
      <c r="B268" s="39"/>
      <c r="C268" s="219" t="s">
        <v>218</v>
      </c>
      <c r="D268" s="219" t="s">
        <v>134</v>
      </c>
      <c r="E268" s="220" t="s">
        <v>314</v>
      </c>
      <c r="F268" s="221" t="s">
        <v>315</v>
      </c>
      <c r="G268" s="222" t="s">
        <v>149</v>
      </c>
      <c r="H268" s="223">
        <v>56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41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138</v>
      </c>
      <c r="AT268" s="231" t="s">
        <v>134</v>
      </c>
      <c r="AU268" s="231" t="s">
        <v>86</v>
      </c>
      <c r="AY268" s="17" t="s">
        <v>132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84</v>
      </c>
      <c r="BK268" s="232">
        <f>ROUND(I268*H268,2)</f>
        <v>0</v>
      </c>
      <c r="BL268" s="17" t="s">
        <v>138</v>
      </c>
      <c r="BM268" s="231" t="s">
        <v>316</v>
      </c>
    </row>
    <row r="269" s="13" customFormat="1">
      <c r="A269" s="13"/>
      <c r="B269" s="233"/>
      <c r="C269" s="234"/>
      <c r="D269" s="235" t="s">
        <v>139</v>
      </c>
      <c r="E269" s="236" t="s">
        <v>1</v>
      </c>
      <c r="F269" s="237" t="s">
        <v>317</v>
      </c>
      <c r="G269" s="234"/>
      <c r="H269" s="236" t="s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139</v>
      </c>
      <c r="AU269" s="243" t="s">
        <v>86</v>
      </c>
      <c r="AV269" s="13" t="s">
        <v>84</v>
      </c>
      <c r="AW269" s="13" t="s">
        <v>33</v>
      </c>
      <c r="AX269" s="13" t="s">
        <v>76</v>
      </c>
      <c r="AY269" s="243" t="s">
        <v>132</v>
      </c>
    </row>
    <row r="270" s="14" customFormat="1">
      <c r="A270" s="14"/>
      <c r="B270" s="244"/>
      <c r="C270" s="245"/>
      <c r="D270" s="235" t="s">
        <v>139</v>
      </c>
      <c r="E270" s="246" t="s">
        <v>1</v>
      </c>
      <c r="F270" s="247" t="s">
        <v>318</v>
      </c>
      <c r="G270" s="245"/>
      <c r="H270" s="248">
        <v>56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139</v>
      </c>
      <c r="AU270" s="254" t="s">
        <v>86</v>
      </c>
      <c r="AV270" s="14" t="s">
        <v>86</v>
      </c>
      <c r="AW270" s="14" t="s">
        <v>33</v>
      </c>
      <c r="AX270" s="14" t="s">
        <v>76</v>
      </c>
      <c r="AY270" s="254" t="s">
        <v>132</v>
      </c>
    </row>
    <row r="271" s="15" customFormat="1">
      <c r="A271" s="15"/>
      <c r="B271" s="255"/>
      <c r="C271" s="256"/>
      <c r="D271" s="235" t="s">
        <v>139</v>
      </c>
      <c r="E271" s="257" t="s">
        <v>1</v>
      </c>
      <c r="F271" s="258" t="s">
        <v>142</v>
      </c>
      <c r="G271" s="256"/>
      <c r="H271" s="259">
        <v>56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5" t="s">
        <v>139</v>
      </c>
      <c r="AU271" s="265" t="s">
        <v>86</v>
      </c>
      <c r="AV271" s="15" t="s">
        <v>138</v>
      </c>
      <c r="AW271" s="15" t="s">
        <v>33</v>
      </c>
      <c r="AX271" s="15" t="s">
        <v>84</v>
      </c>
      <c r="AY271" s="265" t="s">
        <v>132</v>
      </c>
    </row>
    <row r="272" s="2" customFormat="1" ht="16.5" customHeight="1">
      <c r="A272" s="38"/>
      <c r="B272" s="39"/>
      <c r="C272" s="266" t="s">
        <v>319</v>
      </c>
      <c r="D272" s="266" t="s">
        <v>195</v>
      </c>
      <c r="E272" s="267" t="s">
        <v>320</v>
      </c>
      <c r="F272" s="268" t="s">
        <v>321</v>
      </c>
      <c r="G272" s="269" t="s">
        <v>149</v>
      </c>
      <c r="H272" s="270">
        <v>57.119999999999997</v>
      </c>
      <c r="I272" s="271"/>
      <c r="J272" s="272">
        <f>ROUND(I272*H272,2)</f>
        <v>0</v>
      </c>
      <c r="K272" s="273"/>
      <c r="L272" s="274"/>
      <c r="M272" s="275" t="s">
        <v>1</v>
      </c>
      <c r="N272" s="276" t="s">
        <v>41</v>
      </c>
      <c r="O272" s="91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154</v>
      </c>
      <c r="AT272" s="231" t="s">
        <v>195</v>
      </c>
      <c r="AU272" s="231" t="s">
        <v>86</v>
      </c>
      <c r="AY272" s="17" t="s">
        <v>132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84</v>
      </c>
      <c r="BK272" s="232">
        <f>ROUND(I272*H272,2)</f>
        <v>0</v>
      </c>
      <c r="BL272" s="17" t="s">
        <v>138</v>
      </c>
      <c r="BM272" s="231" t="s">
        <v>322</v>
      </c>
    </row>
    <row r="273" s="14" customFormat="1">
      <c r="A273" s="14"/>
      <c r="B273" s="244"/>
      <c r="C273" s="245"/>
      <c r="D273" s="235" t="s">
        <v>139</v>
      </c>
      <c r="E273" s="246" t="s">
        <v>1</v>
      </c>
      <c r="F273" s="247" t="s">
        <v>323</v>
      </c>
      <c r="G273" s="245"/>
      <c r="H273" s="248">
        <v>57.119999999999997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139</v>
      </c>
      <c r="AU273" s="254" t="s">
        <v>86</v>
      </c>
      <c r="AV273" s="14" t="s">
        <v>86</v>
      </c>
      <c r="AW273" s="14" t="s">
        <v>33</v>
      </c>
      <c r="AX273" s="14" t="s">
        <v>76</v>
      </c>
      <c r="AY273" s="254" t="s">
        <v>132</v>
      </c>
    </row>
    <row r="274" s="15" customFormat="1">
      <c r="A274" s="15"/>
      <c r="B274" s="255"/>
      <c r="C274" s="256"/>
      <c r="D274" s="235" t="s">
        <v>139</v>
      </c>
      <c r="E274" s="257" t="s">
        <v>1</v>
      </c>
      <c r="F274" s="258" t="s">
        <v>142</v>
      </c>
      <c r="G274" s="256"/>
      <c r="H274" s="259">
        <v>57.119999999999997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5" t="s">
        <v>139</v>
      </c>
      <c r="AU274" s="265" t="s">
        <v>86</v>
      </c>
      <c r="AV274" s="15" t="s">
        <v>138</v>
      </c>
      <c r="AW274" s="15" t="s">
        <v>33</v>
      </c>
      <c r="AX274" s="15" t="s">
        <v>84</v>
      </c>
      <c r="AY274" s="265" t="s">
        <v>132</v>
      </c>
    </row>
    <row r="275" s="2" customFormat="1" ht="16.5" customHeight="1">
      <c r="A275" s="38"/>
      <c r="B275" s="39"/>
      <c r="C275" s="219" t="s">
        <v>223</v>
      </c>
      <c r="D275" s="219" t="s">
        <v>134</v>
      </c>
      <c r="E275" s="220" t="s">
        <v>324</v>
      </c>
      <c r="F275" s="221" t="s">
        <v>325</v>
      </c>
      <c r="G275" s="222" t="s">
        <v>149</v>
      </c>
      <c r="H275" s="223">
        <v>12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41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138</v>
      </c>
      <c r="AT275" s="231" t="s">
        <v>134</v>
      </c>
      <c r="AU275" s="231" t="s">
        <v>86</v>
      </c>
      <c r="AY275" s="17" t="s">
        <v>132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84</v>
      </c>
      <c r="BK275" s="232">
        <f>ROUND(I275*H275,2)</f>
        <v>0</v>
      </c>
      <c r="BL275" s="17" t="s">
        <v>138</v>
      </c>
      <c r="BM275" s="231" t="s">
        <v>326</v>
      </c>
    </row>
    <row r="276" s="13" customFormat="1">
      <c r="A276" s="13"/>
      <c r="B276" s="233"/>
      <c r="C276" s="234"/>
      <c r="D276" s="235" t="s">
        <v>139</v>
      </c>
      <c r="E276" s="236" t="s">
        <v>1</v>
      </c>
      <c r="F276" s="237" t="s">
        <v>327</v>
      </c>
      <c r="G276" s="234"/>
      <c r="H276" s="236" t="s">
        <v>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139</v>
      </c>
      <c r="AU276" s="243" t="s">
        <v>86</v>
      </c>
      <c r="AV276" s="13" t="s">
        <v>84</v>
      </c>
      <c r="AW276" s="13" t="s">
        <v>33</v>
      </c>
      <c r="AX276" s="13" t="s">
        <v>76</v>
      </c>
      <c r="AY276" s="243" t="s">
        <v>132</v>
      </c>
    </row>
    <row r="277" s="14" customFormat="1">
      <c r="A277" s="14"/>
      <c r="B277" s="244"/>
      <c r="C277" s="245"/>
      <c r="D277" s="235" t="s">
        <v>139</v>
      </c>
      <c r="E277" s="246" t="s">
        <v>1</v>
      </c>
      <c r="F277" s="247" t="s">
        <v>328</v>
      </c>
      <c r="G277" s="245"/>
      <c r="H277" s="248">
        <v>12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139</v>
      </c>
      <c r="AU277" s="254" t="s">
        <v>86</v>
      </c>
      <c r="AV277" s="14" t="s">
        <v>86</v>
      </c>
      <c r="AW277" s="14" t="s">
        <v>33</v>
      </c>
      <c r="AX277" s="14" t="s">
        <v>76</v>
      </c>
      <c r="AY277" s="254" t="s">
        <v>132</v>
      </c>
    </row>
    <row r="278" s="15" customFormat="1">
      <c r="A278" s="15"/>
      <c r="B278" s="255"/>
      <c r="C278" s="256"/>
      <c r="D278" s="235" t="s">
        <v>139</v>
      </c>
      <c r="E278" s="257" t="s">
        <v>1</v>
      </c>
      <c r="F278" s="258" t="s">
        <v>142</v>
      </c>
      <c r="G278" s="256"/>
      <c r="H278" s="259">
        <v>12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139</v>
      </c>
      <c r="AU278" s="265" t="s">
        <v>86</v>
      </c>
      <c r="AV278" s="15" t="s">
        <v>138</v>
      </c>
      <c r="AW278" s="15" t="s">
        <v>33</v>
      </c>
      <c r="AX278" s="15" t="s">
        <v>84</v>
      </c>
      <c r="AY278" s="265" t="s">
        <v>132</v>
      </c>
    </row>
    <row r="279" s="2" customFormat="1" ht="24.15" customHeight="1">
      <c r="A279" s="38"/>
      <c r="B279" s="39"/>
      <c r="C279" s="219" t="s">
        <v>329</v>
      </c>
      <c r="D279" s="219" t="s">
        <v>134</v>
      </c>
      <c r="E279" s="220" t="s">
        <v>330</v>
      </c>
      <c r="F279" s="221" t="s">
        <v>331</v>
      </c>
      <c r="G279" s="222" t="s">
        <v>137</v>
      </c>
      <c r="H279" s="223">
        <v>15.6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41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138</v>
      </c>
      <c r="AT279" s="231" t="s">
        <v>134</v>
      </c>
      <c r="AU279" s="231" t="s">
        <v>86</v>
      </c>
      <c r="AY279" s="17" t="s">
        <v>132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84</v>
      </c>
      <c r="BK279" s="232">
        <f>ROUND(I279*H279,2)</f>
        <v>0</v>
      </c>
      <c r="BL279" s="17" t="s">
        <v>138</v>
      </c>
      <c r="BM279" s="231" t="s">
        <v>332</v>
      </c>
    </row>
    <row r="280" s="13" customFormat="1">
      <c r="A280" s="13"/>
      <c r="B280" s="233"/>
      <c r="C280" s="234"/>
      <c r="D280" s="235" t="s">
        <v>139</v>
      </c>
      <c r="E280" s="236" t="s">
        <v>1</v>
      </c>
      <c r="F280" s="237" t="s">
        <v>272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139</v>
      </c>
      <c r="AU280" s="243" t="s">
        <v>86</v>
      </c>
      <c r="AV280" s="13" t="s">
        <v>84</v>
      </c>
      <c r="AW280" s="13" t="s">
        <v>33</v>
      </c>
      <c r="AX280" s="13" t="s">
        <v>76</v>
      </c>
      <c r="AY280" s="243" t="s">
        <v>132</v>
      </c>
    </row>
    <row r="281" s="14" customFormat="1">
      <c r="A281" s="14"/>
      <c r="B281" s="244"/>
      <c r="C281" s="245"/>
      <c r="D281" s="235" t="s">
        <v>139</v>
      </c>
      <c r="E281" s="246" t="s">
        <v>1</v>
      </c>
      <c r="F281" s="247" t="s">
        <v>333</v>
      </c>
      <c r="G281" s="245"/>
      <c r="H281" s="248">
        <v>15.6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139</v>
      </c>
      <c r="AU281" s="254" t="s">
        <v>86</v>
      </c>
      <c r="AV281" s="14" t="s">
        <v>86</v>
      </c>
      <c r="AW281" s="14" t="s">
        <v>33</v>
      </c>
      <c r="AX281" s="14" t="s">
        <v>76</v>
      </c>
      <c r="AY281" s="254" t="s">
        <v>132</v>
      </c>
    </row>
    <row r="282" s="15" customFormat="1">
      <c r="A282" s="15"/>
      <c r="B282" s="255"/>
      <c r="C282" s="256"/>
      <c r="D282" s="235" t="s">
        <v>139</v>
      </c>
      <c r="E282" s="257" t="s">
        <v>1</v>
      </c>
      <c r="F282" s="258" t="s">
        <v>142</v>
      </c>
      <c r="G282" s="256"/>
      <c r="H282" s="259">
        <v>15.6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5" t="s">
        <v>139</v>
      </c>
      <c r="AU282" s="265" t="s">
        <v>86</v>
      </c>
      <c r="AV282" s="15" t="s">
        <v>138</v>
      </c>
      <c r="AW282" s="15" t="s">
        <v>33</v>
      </c>
      <c r="AX282" s="15" t="s">
        <v>84</v>
      </c>
      <c r="AY282" s="265" t="s">
        <v>132</v>
      </c>
    </row>
    <row r="283" s="2" customFormat="1" ht="33" customHeight="1">
      <c r="A283" s="38"/>
      <c r="B283" s="39"/>
      <c r="C283" s="219" t="s">
        <v>226</v>
      </c>
      <c r="D283" s="219" t="s">
        <v>134</v>
      </c>
      <c r="E283" s="220" t="s">
        <v>334</v>
      </c>
      <c r="F283" s="221" t="s">
        <v>335</v>
      </c>
      <c r="G283" s="222" t="s">
        <v>149</v>
      </c>
      <c r="H283" s="223">
        <v>42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41</v>
      </c>
      <c r="O283" s="91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138</v>
      </c>
      <c r="AT283" s="231" t="s">
        <v>134</v>
      </c>
      <c r="AU283" s="231" t="s">
        <v>86</v>
      </c>
      <c r="AY283" s="17" t="s">
        <v>132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84</v>
      </c>
      <c r="BK283" s="232">
        <f>ROUND(I283*H283,2)</f>
        <v>0</v>
      </c>
      <c r="BL283" s="17" t="s">
        <v>138</v>
      </c>
      <c r="BM283" s="231" t="s">
        <v>336</v>
      </c>
    </row>
    <row r="284" s="14" customFormat="1">
      <c r="A284" s="14"/>
      <c r="B284" s="244"/>
      <c r="C284" s="245"/>
      <c r="D284" s="235" t="s">
        <v>139</v>
      </c>
      <c r="E284" s="246" t="s">
        <v>1</v>
      </c>
      <c r="F284" s="247" t="s">
        <v>239</v>
      </c>
      <c r="G284" s="245"/>
      <c r="H284" s="248">
        <v>42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139</v>
      </c>
      <c r="AU284" s="254" t="s">
        <v>86</v>
      </c>
      <c r="AV284" s="14" t="s">
        <v>86</v>
      </c>
      <c r="AW284" s="14" t="s">
        <v>33</v>
      </c>
      <c r="AX284" s="14" t="s">
        <v>76</v>
      </c>
      <c r="AY284" s="254" t="s">
        <v>132</v>
      </c>
    </row>
    <row r="285" s="15" customFormat="1">
      <c r="A285" s="15"/>
      <c r="B285" s="255"/>
      <c r="C285" s="256"/>
      <c r="D285" s="235" t="s">
        <v>139</v>
      </c>
      <c r="E285" s="257" t="s">
        <v>1</v>
      </c>
      <c r="F285" s="258" t="s">
        <v>142</v>
      </c>
      <c r="G285" s="256"/>
      <c r="H285" s="259">
        <v>42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5" t="s">
        <v>139</v>
      </c>
      <c r="AU285" s="265" t="s">
        <v>86</v>
      </c>
      <c r="AV285" s="15" t="s">
        <v>138</v>
      </c>
      <c r="AW285" s="15" t="s">
        <v>33</v>
      </c>
      <c r="AX285" s="15" t="s">
        <v>84</v>
      </c>
      <c r="AY285" s="265" t="s">
        <v>132</v>
      </c>
    </row>
    <row r="286" s="2" customFormat="1" ht="24.15" customHeight="1">
      <c r="A286" s="38"/>
      <c r="B286" s="39"/>
      <c r="C286" s="219" t="s">
        <v>337</v>
      </c>
      <c r="D286" s="219" t="s">
        <v>134</v>
      </c>
      <c r="E286" s="220" t="s">
        <v>338</v>
      </c>
      <c r="F286" s="221" t="s">
        <v>339</v>
      </c>
      <c r="G286" s="222" t="s">
        <v>149</v>
      </c>
      <c r="H286" s="223">
        <v>42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41</v>
      </c>
      <c r="O286" s="91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138</v>
      </c>
      <c r="AT286" s="231" t="s">
        <v>134</v>
      </c>
      <c r="AU286" s="231" t="s">
        <v>86</v>
      </c>
      <c r="AY286" s="17" t="s">
        <v>132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84</v>
      </c>
      <c r="BK286" s="232">
        <f>ROUND(I286*H286,2)</f>
        <v>0</v>
      </c>
      <c r="BL286" s="17" t="s">
        <v>138</v>
      </c>
      <c r="BM286" s="231" t="s">
        <v>340</v>
      </c>
    </row>
    <row r="287" s="2" customFormat="1" ht="24.15" customHeight="1">
      <c r="A287" s="38"/>
      <c r="B287" s="39"/>
      <c r="C287" s="219" t="s">
        <v>231</v>
      </c>
      <c r="D287" s="219" t="s">
        <v>134</v>
      </c>
      <c r="E287" s="220" t="s">
        <v>341</v>
      </c>
      <c r="F287" s="221" t="s">
        <v>342</v>
      </c>
      <c r="G287" s="222" t="s">
        <v>343</v>
      </c>
      <c r="H287" s="223">
        <v>2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41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138</v>
      </c>
      <c r="AT287" s="231" t="s">
        <v>134</v>
      </c>
      <c r="AU287" s="231" t="s">
        <v>86</v>
      </c>
      <c r="AY287" s="17" t="s">
        <v>132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84</v>
      </c>
      <c r="BK287" s="232">
        <f>ROUND(I287*H287,2)</f>
        <v>0</v>
      </c>
      <c r="BL287" s="17" t="s">
        <v>138</v>
      </c>
      <c r="BM287" s="231" t="s">
        <v>344</v>
      </c>
    </row>
    <row r="288" s="13" customFormat="1">
      <c r="A288" s="13"/>
      <c r="B288" s="233"/>
      <c r="C288" s="234"/>
      <c r="D288" s="235" t="s">
        <v>139</v>
      </c>
      <c r="E288" s="236" t="s">
        <v>1</v>
      </c>
      <c r="F288" s="237" t="s">
        <v>345</v>
      </c>
      <c r="G288" s="234"/>
      <c r="H288" s="236" t="s">
        <v>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139</v>
      </c>
      <c r="AU288" s="243" t="s">
        <v>86</v>
      </c>
      <c r="AV288" s="13" t="s">
        <v>84</v>
      </c>
      <c r="AW288" s="13" t="s">
        <v>33</v>
      </c>
      <c r="AX288" s="13" t="s">
        <v>76</v>
      </c>
      <c r="AY288" s="243" t="s">
        <v>132</v>
      </c>
    </row>
    <row r="289" s="14" customFormat="1">
      <c r="A289" s="14"/>
      <c r="B289" s="244"/>
      <c r="C289" s="245"/>
      <c r="D289" s="235" t="s">
        <v>139</v>
      </c>
      <c r="E289" s="246" t="s">
        <v>1</v>
      </c>
      <c r="F289" s="247" t="s">
        <v>86</v>
      </c>
      <c r="G289" s="245"/>
      <c r="H289" s="248">
        <v>2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139</v>
      </c>
      <c r="AU289" s="254" t="s">
        <v>86</v>
      </c>
      <c r="AV289" s="14" t="s">
        <v>86</v>
      </c>
      <c r="AW289" s="14" t="s">
        <v>33</v>
      </c>
      <c r="AX289" s="14" t="s">
        <v>76</v>
      </c>
      <c r="AY289" s="254" t="s">
        <v>132</v>
      </c>
    </row>
    <row r="290" s="15" customFormat="1">
      <c r="A290" s="15"/>
      <c r="B290" s="255"/>
      <c r="C290" s="256"/>
      <c r="D290" s="235" t="s">
        <v>139</v>
      </c>
      <c r="E290" s="257" t="s">
        <v>1</v>
      </c>
      <c r="F290" s="258" t="s">
        <v>142</v>
      </c>
      <c r="G290" s="256"/>
      <c r="H290" s="259">
        <v>2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5" t="s">
        <v>139</v>
      </c>
      <c r="AU290" s="265" t="s">
        <v>86</v>
      </c>
      <c r="AV290" s="15" t="s">
        <v>138</v>
      </c>
      <c r="AW290" s="15" t="s">
        <v>33</v>
      </c>
      <c r="AX290" s="15" t="s">
        <v>84</v>
      </c>
      <c r="AY290" s="265" t="s">
        <v>132</v>
      </c>
    </row>
    <row r="291" s="2" customFormat="1" ht="21.75" customHeight="1">
      <c r="A291" s="38"/>
      <c r="B291" s="39"/>
      <c r="C291" s="219" t="s">
        <v>346</v>
      </c>
      <c r="D291" s="219" t="s">
        <v>134</v>
      </c>
      <c r="E291" s="220" t="s">
        <v>347</v>
      </c>
      <c r="F291" s="221" t="s">
        <v>348</v>
      </c>
      <c r="G291" s="222" t="s">
        <v>343</v>
      </c>
      <c r="H291" s="223">
        <v>12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41</v>
      </c>
      <c r="O291" s="91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138</v>
      </c>
      <c r="AT291" s="231" t="s">
        <v>134</v>
      </c>
      <c r="AU291" s="231" t="s">
        <v>86</v>
      </c>
      <c r="AY291" s="17" t="s">
        <v>132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84</v>
      </c>
      <c r="BK291" s="232">
        <f>ROUND(I291*H291,2)</f>
        <v>0</v>
      </c>
      <c r="BL291" s="17" t="s">
        <v>138</v>
      </c>
      <c r="BM291" s="231" t="s">
        <v>349</v>
      </c>
    </row>
    <row r="292" s="14" customFormat="1">
      <c r="A292" s="14"/>
      <c r="B292" s="244"/>
      <c r="C292" s="245"/>
      <c r="D292" s="235" t="s">
        <v>139</v>
      </c>
      <c r="E292" s="246" t="s">
        <v>1</v>
      </c>
      <c r="F292" s="247" t="s">
        <v>328</v>
      </c>
      <c r="G292" s="245"/>
      <c r="H292" s="248">
        <v>12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139</v>
      </c>
      <c r="AU292" s="254" t="s">
        <v>86</v>
      </c>
      <c r="AV292" s="14" t="s">
        <v>86</v>
      </c>
      <c r="AW292" s="14" t="s">
        <v>33</v>
      </c>
      <c r="AX292" s="14" t="s">
        <v>76</v>
      </c>
      <c r="AY292" s="254" t="s">
        <v>132</v>
      </c>
    </row>
    <row r="293" s="15" customFormat="1">
      <c r="A293" s="15"/>
      <c r="B293" s="255"/>
      <c r="C293" s="256"/>
      <c r="D293" s="235" t="s">
        <v>139</v>
      </c>
      <c r="E293" s="257" t="s">
        <v>1</v>
      </c>
      <c r="F293" s="258" t="s">
        <v>142</v>
      </c>
      <c r="G293" s="256"/>
      <c r="H293" s="259">
        <v>12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5" t="s">
        <v>139</v>
      </c>
      <c r="AU293" s="265" t="s">
        <v>86</v>
      </c>
      <c r="AV293" s="15" t="s">
        <v>138</v>
      </c>
      <c r="AW293" s="15" t="s">
        <v>33</v>
      </c>
      <c r="AX293" s="15" t="s">
        <v>84</v>
      </c>
      <c r="AY293" s="265" t="s">
        <v>132</v>
      </c>
    </row>
    <row r="294" s="2" customFormat="1" ht="37.8" customHeight="1">
      <c r="A294" s="38"/>
      <c r="B294" s="39"/>
      <c r="C294" s="219" t="s">
        <v>234</v>
      </c>
      <c r="D294" s="219" t="s">
        <v>134</v>
      </c>
      <c r="E294" s="220" t="s">
        <v>350</v>
      </c>
      <c r="F294" s="221" t="s">
        <v>351</v>
      </c>
      <c r="G294" s="222" t="s">
        <v>137</v>
      </c>
      <c r="H294" s="223">
        <v>470.80900000000003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41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138</v>
      </c>
      <c r="AT294" s="231" t="s">
        <v>134</v>
      </c>
      <c r="AU294" s="231" t="s">
        <v>86</v>
      </c>
      <c r="AY294" s="17" t="s">
        <v>132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84</v>
      </c>
      <c r="BK294" s="232">
        <f>ROUND(I294*H294,2)</f>
        <v>0</v>
      </c>
      <c r="BL294" s="17" t="s">
        <v>138</v>
      </c>
      <c r="BM294" s="231" t="s">
        <v>352</v>
      </c>
    </row>
    <row r="295" s="13" customFormat="1">
      <c r="A295" s="13"/>
      <c r="B295" s="233"/>
      <c r="C295" s="234"/>
      <c r="D295" s="235" t="s">
        <v>139</v>
      </c>
      <c r="E295" s="236" t="s">
        <v>1</v>
      </c>
      <c r="F295" s="237" t="s">
        <v>353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139</v>
      </c>
      <c r="AU295" s="243" t="s">
        <v>86</v>
      </c>
      <c r="AV295" s="13" t="s">
        <v>84</v>
      </c>
      <c r="AW295" s="13" t="s">
        <v>33</v>
      </c>
      <c r="AX295" s="13" t="s">
        <v>76</v>
      </c>
      <c r="AY295" s="243" t="s">
        <v>132</v>
      </c>
    </row>
    <row r="296" s="14" customFormat="1">
      <c r="A296" s="14"/>
      <c r="B296" s="244"/>
      <c r="C296" s="245"/>
      <c r="D296" s="235" t="s">
        <v>139</v>
      </c>
      <c r="E296" s="246" t="s">
        <v>1</v>
      </c>
      <c r="F296" s="247" t="s">
        <v>354</v>
      </c>
      <c r="G296" s="245"/>
      <c r="H296" s="248">
        <v>269.10000000000002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139</v>
      </c>
      <c r="AU296" s="254" t="s">
        <v>86</v>
      </c>
      <c r="AV296" s="14" t="s">
        <v>86</v>
      </c>
      <c r="AW296" s="14" t="s">
        <v>33</v>
      </c>
      <c r="AX296" s="14" t="s">
        <v>76</v>
      </c>
      <c r="AY296" s="254" t="s">
        <v>132</v>
      </c>
    </row>
    <row r="297" s="13" customFormat="1">
      <c r="A297" s="13"/>
      <c r="B297" s="233"/>
      <c r="C297" s="234"/>
      <c r="D297" s="235" t="s">
        <v>139</v>
      </c>
      <c r="E297" s="236" t="s">
        <v>1</v>
      </c>
      <c r="F297" s="237" t="s">
        <v>355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139</v>
      </c>
      <c r="AU297" s="243" t="s">
        <v>86</v>
      </c>
      <c r="AV297" s="13" t="s">
        <v>84</v>
      </c>
      <c r="AW297" s="13" t="s">
        <v>33</v>
      </c>
      <c r="AX297" s="13" t="s">
        <v>76</v>
      </c>
      <c r="AY297" s="243" t="s">
        <v>132</v>
      </c>
    </row>
    <row r="298" s="13" customFormat="1">
      <c r="A298" s="13"/>
      <c r="B298" s="233"/>
      <c r="C298" s="234"/>
      <c r="D298" s="235" t="s">
        <v>139</v>
      </c>
      <c r="E298" s="236" t="s">
        <v>1</v>
      </c>
      <c r="F298" s="237" t="s">
        <v>356</v>
      </c>
      <c r="G298" s="234"/>
      <c r="H298" s="236" t="s">
        <v>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139</v>
      </c>
      <c r="AU298" s="243" t="s">
        <v>86</v>
      </c>
      <c r="AV298" s="13" t="s">
        <v>84</v>
      </c>
      <c r="AW298" s="13" t="s">
        <v>33</v>
      </c>
      <c r="AX298" s="13" t="s">
        <v>76</v>
      </c>
      <c r="AY298" s="243" t="s">
        <v>132</v>
      </c>
    </row>
    <row r="299" s="14" customFormat="1">
      <c r="A299" s="14"/>
      <c r="B299" s="244"/>
      <c r="C299" s="245"/>
      <c r="D299" s="235" t="s">
        <v>139</v>
      </c>
      <c r="E299" s="246" t="s">
        <v>1</v>
      </c>
      <c r="F299" s="247" t="s">
        <v>357</v>
      </c>
      <c r="G299" s="245"/>
      <c r="H299" s="248">
        <v>47.709000000000003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139</v>
      </c>
      <c r="AU299" s="254" t="s">
        <v>86</v>
      </c>
      <c r="AV299" s="14" t="s">
        <v>86</v>
      </c>
      <c r="AW299" s="14" t="s">
        <v>33</v>
      </c>
      <c r="AX299" s="14" t="s">
        <v>76</v>
      </c>
      <c r="AY299" s="254" t="s">
        <v>132</v>
      </c>
    </row>
    <row r="300" s="13" customFormat="1">
      <c r="A300" s="13"/>
      <c r="B300" s="233"/>
      <c r="C300" s="234"/>
      <c r="D300" s="235" t="s">
        <v>139</v>
      </c>
      <c r="E300" s="236" t="s">
        <v>1</v>
      </c>
      <c r="F300" s="237" t="s">
        <v>358</v>
      </c>
      <c r="G300" s="234"/>
      <c r="H300" s="236" t="s">
        <v>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139</v>
      </c>
      <c r="AU300" s="243" t="s">
        <v>86</v>
      </c>
      <c r="AV300" s="13" t="s">
        <v>84</v>
      </c>
      <c r="AW300" s="13" t="s">
        <v>33</v>
      </c>
      <c r="AX300" s="13" t="s">
        <v>76</v>
      </c>
      <c r="AY300" s="243" t="s">
        <v>132</v>
      </c>
    </row>
    <row r="301" s="14" customFormat="1">
      <c r="A301" s="14"/>
      <c r="B301" s="244"/>
      <c r="C301" s="245"/>
      <c r="D301" s="235" t="s">
        <v>139</v>
      </c>
      <c r="E301" s="246" t="s">
        <v>1</v>
      </c>
      <c r="F301" s="247" t="s">
        <v>359</v>
      </c>
      <c r="G301" s="245"/>
      <c r="H301" s="248">
        <v>154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139</v>
      </c>
      <c r="AU301" s="254" t="s">
        <v>86</v>
      </c>
      <c r="AV301" s="14" t="s">
        <v>86</v>
      </c>
      <c r="AW301" s="14" t="s">
        <v>33</v>
      </c>
      <c r="AX301" s="14" t="s">
        <v>76</v>
      </c>
      <c r="AY301" s="254" t="s">
        <v>132</v>
      </c>
    </row>
    <row r="302" s="15" customFormat="1">
      <c r="A302" s="15"/>
      <c r="B302" s="255"/>
      <c r="C302" s="256"/>
      <c r="D302" s="235" t="s">
        <v>139</v>
      </c>
      <c r="E302" s="257" t="s">
        <v>1</v>
      </c>
      <c r="F302" s="258" t="s">
        <v>142</v>
      </c>
      <c r="G302" s="256"/>
      <c r="H302" s="259">
        <v>470.80900000000003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5" t="s">
        <v>139</v>
      </c>
      <c r="AU302" s="265" t="s">
        <v>86</v>
      </c>
      <c r="AV302" s="15" t="s">
        <v>138</v>
      </c>
      <c r="AW302" s="15" t="s">
        <v>33</v>
      </c>
      <c r="AX302" s="15" t="s">
        <v>84</v>
      </c>
      <c r="AY302" s="265" t="s">
        <v>132</v>
      </c>
    </row>
    <row r="303" s="2" customFormat="1" ht="33" customHeight="1">
      <c r="A303" s="38"/>
      <c r="B303" s="39"/>
      <c r="C303" s="219" t="s">
        <v>360</v>
      </c>
      <c r="D303" s="219" t="s">
        <v>134</v>
      </c>
      <c r="E303" s="220" t="s">
        <v>361</v>
      </c>
      <c r="F303" s="221" t="s">
        <v>362</v>
      </c>
      <c r="G303" s="222" t="s">
        <v>137</v>
      </c>
      <c r="H303" s="223">
        <v>28248.540000000001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41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138</v>
      </c>
      <c r="AT303" s="231" t="s">
        <v>134</v>
      </c>
      <c r="AU303" s="231" t="s">
        <v>86</v>
      </c>
      <c r="AY303" s="17" t="s">
        <v>132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84</v>
      </c>
      <c r="BK303" s="232">
        <f>ROUND(I303*H303,2)</f>
        <v>0</v>
      </c>
      <c r="BL303" s="17" t="s">
        <v>138</v>
      </c>
      <c r="BM303" s="231" t="s">
        <v>363</v>
      </c>
    </row>
    <row r="304" s="14" customFormat="1">
      <c r="A304" s="14"/>
      <c r="B304" s="244"/>
      <c r="C304" s="245"/>
      <c r="D304" s="235" t="s">
        <v>139</v>
      </c>
      <c r="E304" s="246" t="s">
        <v>1</v>
      </c>
      <c r="F304" s="247" t="s">
        <v>364</v>
      </c>
      <c r="G304" s="245"/>
      <c r="H304" s="248">
        <v>28248.540000000001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139</v>
      </c>
      <c r="AU304" s="254" t="s">
        <v>86</v>
      </c>
      <c r="AV304" s="14" t="s">
        <v>86</v>
      </c>
      <c r="AW304" s="14" t="s">
        <v>33</v>
      </c>
      <c r="AX304" s="14" t="s">
        <v>76</v>
      </c>
      <c r="AY304" s="254" t="s">
        <v>132</v>
      </c>
    </row>
    <row r="305" s="15" customFormat="1">
      <c r="A305" s="15"/>
      <c r="B305" s="255"/>
      <c r="C305" s="256"/>
      <c r="D305" s="235" t="s">
        <v>139</v>
      </c>
      <c r="E305" s="257" t="s">
        <v>1</v>
      </c>
      <c r="F305" s="258" t="s">
        <v>142</v>
      </c>
      <c r="G305" s="256"/>
      <c r="H305" s="259">
        <v>28248.540000000001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5" t="s">
        <v>139</v>
      </c>
      <c r="AU305" s="265" t="s">
        <v>86</v>
      </c>
      <c r="AV305" s="15" t="s">
        <v>138</v>
      </c>
      <c r="AW305" s="15" t="s">
        <v>33</v>
      </c>
      <c r="AX305" s="15" t="s">
        <v>84</v>
      </c>
      <c r="AY305" s="265" t="s">
        <v>132</v>
      </c>
    </row>
    <row r="306" s="2" customFormat="1" ht="37.8" customHeight="1">
      <c r="A306" s="38"/>
      <c r="B306" s="39"/>
      <c r="C306" s="219" t="s">
        <v>239</v>
      </c>
      <c r="D306" s="219" t="s">
        <v>134</v>
      </c>
      <c r="E306" s="220" t="s">
        <v>365</v>
      </c>
      <c r="F306" s="221" t="s">
        <v>366</v>
      </c>
      <c r="G306" s="222" t="s">
        <v>137</v>
      </c>
      <c r="H306" s="223">
        <v>470.80900000000003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41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138</v>
      </c>
      <c r="AT306" s="231" t="s">
        <v>134</v>
      </c>
      <c r="AU306" s="231" t="s">
        <v>86</v>
      </c>
      <c r="AY306" s="17" t="s">
        <v>132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84</v>
      </c>
      <c r="BK306" s="232">
        <f>ROUND(I306*H306,2)</f>
        <v>0</v>
      </c>
      <c r="BL306" s="17" t="s">
        <v>138</v>
      </c>
      <c r="BM306" s="231" t="s">
        <v>367</v>
      </c>
    </row>
    <row r="307" s="14" customFormat="1">
      <c r="A307" s="14"/>
      <c r="B307" s="244"/>
      <c r="C307" s="245"/>
      <c r="D307" s="235" t="s">
        <v>139</v>
      </c>
      <c r="E307" s="246" t="s">
        <v>1</v>
      </c>
      <c r="F307" s="247" t="s">
        <v>368</v>
      </c>
      <c r="G307" s="245"/>
      <c r="H307" s="248">
        <v>470.80900000000003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139</v>
      </c>
      <c r="AU307" s="254" t="s">
        <v>86</v>
      </c>
      <c r="AV307" s="14" t="s">
        <v>86</v>
      </c>
      <c r="AW307" s="14" t="s">
        <v>33</v>
      </c>
      <c r="AX307" s="14" t="s">
        <v>76</v>
      </c>
      <c r="AY307" s="254" t="s">
        <v>132</v>
      </c>
    </row>
    <row r="308" s="15" customFormat="1">
      <c r="A308" s="15"/>
      <c r="B308" s="255"/>
      <c r="C308" s="256"/>
      <c r="D308" s="235" t="s">
        <v>139</v>
      </c>
      <c r="E308" s="257" t="s">
        <v>1</v>
      </c>
      <c r="F308" s="258" t="s">
        <v>142</v>
      </c>
      <c r="G308" s="256"/>
      <c r="H308" s="259">
        <v>470.80900000000003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5" t="s">
        <v>139</v>
      </c>
      <c r="AU308" s="265" t="s">
        <v>86</v>
      </c>
      <c r="AV308" s="15" t="s">
        <v>138</v>
      </c>
      <c r="AW308" s="15" t="s">
        <v>33</v>
      </c>
      <c r="AX308" s="15" t="s">
        <v>84</v>
      </c>
      <c r="AY308" s="265" t="s">
        <v>132</v>
      </c>
    </row>
    <row r="309" s="2" customFormat="1" ht="33" customHeight="1">
      <c r="A309" s="38"/>
      <c r="B309" s="39"/>
      <c r="C309" s="219" t="s">
        <v>369</v>
      </c>
      <c r="D309" s="219" t="s">
        <v>134</v>
      </c>
      <c r="E309" s="220" t="s">
        <v>370</v>
      </c>
      <c r="F309" s="221" t="s">
        <v>371</v>
      </c>
      <c r="G309" s="222" t="s">
        <v>160</v>
      </c>
      <c r="H309" s="223">
        <v>278.53399999999999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41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138</v>
      </c>
      <c r="AT309" s="231" t="s">
        <v>134</v>
      </c>
      <c r="AU309" s="231" t="s">
        <v>86</v>
      </c>
      <c r="AY309" s="17" t="s">
        <v>132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84</v>
      </c>
      <c r="BK309" s="232">
        <f>ROUND(I309*H309,2)</f>
        <v>0</v>
      </c>
      <c r="BL309" s="17" t="s">
        <v>138</v>
      </c>
      <c r="BM309" s="231" t="s">
        <v>372</v>
      </c>
    </row>
    <row r="310" s="13" customFormat="1">
      <c r="A310" s="13"/>
      <c r="B310" s="233"/>
      <c r="C310" s="234"/>
      <c r="D310" s="235" t="s">
        <v>139</v>
      </c>
      <c r="E310" s="236" t="s">
        <v>1</v>
      </c>
      <c r="F310" s="237" t="s">
        <v>373</v>
      </c>
      <c r="G310" s="234"/>
      <c r="H310" s="236" t="s">
        <v>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139</v>
      </c>
      <c r="AU310" s="243" t="s">
        <v>86</v>
      </c>
      <c r="AV310" s="13" t="s">
        <v>84</v>
      </c>
      <c r="AW310" s="13" t="s">
        <v>33</v>
      </c>
      <c r="AX310" s="13" t="s">
        <v>76</v>
      </c>
      <c r="AY310" s="243" t="s">
        <v>132</v>
      </c>
    </row>
    <row r="311" s="14" customFormat="1">
      <c r="A311" s="14"/>
      <c r="B311" s="244"/>
      <c r="C311" s="245"/>
      <c r="D311" s="235" t="s">
        <v>139</v>
      </c>
      <c r="E311" s="246" t="s">
        <v>1</v>
      </c>
      <c r="F311" s="247" t="s">
        <v>374</v>
      </c>
      <c r="G311" s="245"/>
      <c r="H311" s="248">
        <v>278.53399999999999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139</v>
      </c>
      <c r="AU311" s="254" t="s">
        <v>86</v>
      </c>
      <c r="AV311" s="14" t="s">
        <v>86</v>
      </c>
      <c r="AW311" s="14" t="s">
        <v>33</v>
      </c>
      <c r="AX311" s="14" t="s">
        <v>76</v>
      </c>
      <c r="AY311" s="254" t="s">
        <v>132</v>
      </c>
    </row>
    <row r="312" s="15" customFormat="1">
      <c r="A312" s="15"/>
      <c r="B312" s="255"/>
      <c r="C312" s="256"/>
      <c r="D312" s="235" t="s">
        <v>139</v>
      </c>
      <c r="E312" s="257" t="s">
        <v>1</v>
      </c>
      <c r="F312" s="258" t="s">
        <v>142</v>
      </c>
      <c r="G312" s="256"/>
      <c r="H312" s="259">
        <v>278.53399999999999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139</v>
      </c>
      <c r="AU312" s="265" t="s">
        <v>86</v>
      </c>
      <c r="AV312" s="15" t="s">
        <v>138</v>
      </c>
      <c r="AW312" s="15" t="s">
        <v>33</v>
      </c>
      <c r="AX312" s="15" t="s">
        <v>84</v>
      </c>
      <c r="AY312" s="265" t="s">
        <v>132</v>
      </c>
    </row>
    <row r="313" s="2" customFormat="1" ht="33" customHeight="1">
      <c r="A313" s="38"/>
      <c r="B313" s="39"/>
      <c r="C313" s="219" t="s">
        <v>248</v>
      </c>
      <c r="D313" s="219" t="s">
        <v>134</v>
      </c>
      <c r="E313" s="220" t="s">
        <v>375</v>
      </c>
      <c r="F313" s="221" t="s">
        <v>376</v>
      </c>
      <c r="G313" s="222" t="s">
        <v>160</v>
      </c>
      <c r="H313" s="223">
        <v>8356.0200000000004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41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138</v>
      </c>
      <c r="AT313" s="231" t="s">
        <v>134</v>
      </c>
      <c r="AU313" s="231" t="s">
        <v>86</v>
      </c>
      <c r="AY313" s="17" t="s">
        <v>132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84</v>
      </c>
      <c r="BK313" s="232">
        <f>ROUND(I313*H313,2)</f>
        <v>0</v>
      </c>
      <c r="BL313" s="17" t="s">
        <v>138</v>
      </c>
      <c r="BM313" s="231" t="s">
        <v>377</v>
      </c>
    </row>
    <row r="314" s="14" customFormat="1">
      <c r="A314" s="14"/>
      <c r="B314" s="244"/>
      <c r="C314" s="245"/>
      <c r="D314" s="235" t="s">
        <v>139</v>
      </c>
      <c r="E314" s="246" t="s">
        <v>1</v>
      </c>
      <c r="F314" s="247" t="s">
        <v>378</v>
      </c>
      <c r="G314" s="245"/>
      <c r="H314" s="248">
        <v>8356.0200000000004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139</v>
      </c>
      <c r="AU314" s="254" t="s">
        <v>86</v>
      </c>
      <c r="AV314" s="14" t="s">
        <v>86</v>
      </c>
      <c r="AW314" s="14" t="s">
        <v>33</v>
      </c>
      <c r="AX314" s="14" t="s">
        <v>76</v>
      </c>
      <c r="AY314" s="254" t="s">
        <v>132</v>
      </c>
    </row>
    <row r="315" s="15" customFormat="1">
      <c r="A315" s="15"/>
      <c r="B315" s="255"/>
      <c r="C315" s="256"/>
      <c r="D315" s="235" t="s">
        <v>139</v>
      </c>
      <c r="E315" s="257" t="s">
        <v>1</v>
      </c>
      <c r="F315" s="258" t="s">
        <v>142</v>
      </c>
      <c r="G315" s="256"/>
      <c r="H315" s="259">
        <v>8356.0200000000004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139</v>
      </c>
      <c r="AU315" s="265" t="s">
        <v>86</v>
      </c>
      <c r="AV315" s="15" t="s">
        <v>138</v>
      </c>
      <c r="AW315" s="15" t="s">
        <v>33</v>
      </c>
      <c r="AX315" s="15" t="s">
        <v>84</v>
      </c>
      <c r="AY315" s="265" t="s">
        <v>132</v>
      </c>
    </row>
    <row r="316" s="2" customFormat="1" ht="33" customHeight="1">
      <c r="A316" s="38"/>
      <c r="B316" s="39"/>
      <c r="C316" s="219" t="s">
        <v>379</v>
      </c>
      <c r="D316" s="219" t="s">
        <v>134</v>
      </c>
      <c r="E316" s="220" t="s">
        <v>380</v>
      </c>
      <c r="F316" s="221" t="s">
        <v>381</v>
      </c>
      <c r="G316" s="222" t="s">
        <v>160</v>
      </c>
      <c r="H316" s="223">
        <v>278.53399999999999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41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138</v>
      </c>
      <c r="AT316" s="231" t="s">
        <v>134</v>
      </c>
      <c r="AU316" s="231" t="s">
        <v>86</v>
      </c>
      <c r="AY316" s="17" t="s">
        <v>132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84</v>
      </c>
      <c r="BK316" s="232">
        <f>ROUND(I316*H316,2)</f>
        <v>0</v>
      </c>
      <c r="BL316" s="17" t="s">
        <v>138</v>
      </c>
      <c r="BM316" s="231" t="s">
        <v>382</v>
      </c>
    </row>
    <row r="317" s="2" customFormat="1" ht="16.5" customHeight="1">
      <c r="A317" s="38"/>
      <c r="B317" s="39"/>
      <c r="C317" s="219" t="s">
        <v>252</v>
      </c>
      <c r="D317" s="219" t="s">
        <v>134</v>
      </c>
      <c r="E317" s="220" t="s">
        <v>383</v>
      </c>
      <c r="F317" s="221" t="s">
        <v>384</v>
      </c>
      <c r="G317" s="222" t="s">
        <v>160</v>
      </c>
      <c r="H317" s="223">
        <v>30.239999999999998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41</v>
      </c>
      <c r="O317" s="91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138</v>
      </c>
      <c r="AT317" s="231" t="s">
        <v>134</v>
      </c>
      <c r="AU317" s="231" t="s">
        <v>86</v>
      </c>
      <c r="AY317" s="17" t="s">
        <v>132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84</v>
      </c>
      <c r="BK317" s="232">
        <f>ROUND(I317*H317,2)</f>
        <v>0</v>
      </c>
      <c r="BL317" s="17" t="s">
        <v>138</v>
      </c>
      <c r="BM317" s="231" t="s">
        <v>385</v>
      </c>
    </row>
    <row r="318" s="13" customFormat="1">
      <c r="A318" s="13"/>
      <c r="B318" s="233"/>
      <c r="C318" s="234"/>
      <c r="D318" s="235" t="s">
        <v>139</v>
      </c>
      <c r="E318" s="236" t="s">
        <v>1</v>
      </c>
      <c r="F318" s="237" t="s">
        <v>386</v>
      </c>
      <c r="G318" s="234"/>
      <c r="H318" s="236" t="s">
        <v>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139</v>
      </c>
      <c r="AU318" s="243" t="s">
        <v>86</v>
      </c>
      <c r="AV318" s="13" t="s">
        <v>84</v>
      </c>
      <c r="AW318" s="13" t="s">
        <v>33</v>
      </c>
      <c r="AX318" s="13" t="s">
        <v>76</v>
      </c>
      <c r="AY318" s="243" t="s">
        <v>132</v>
      </c>
    </row>
    <row r="319" s="14" customFormat="1">
      <c r="A319" s="14"/>
      <c r="B319" s="244"/>
      <c r="C319" s="245"/>
      <c r="D319" s="235" t="s">
        <v>139</v>
      </c>
      <c r="E319" s="246" t="s">
        <v>1</v>
      </c>
      <c r="F319" s="247" t="s">
        <v>387</v>
      </c>
      <c r="G319" s="245"/>
      <c r="H319" s="248">
        <v>17.640000000000001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139</v>
      </c>
      <c r="AU319" s="254" t="s">
        <v>86</v>
      </c>
      <c r="AV319" s="14" t="s">
        <v>86</v>
      </c>
      <c r="AW319" s="14" t="s">
        <v>33</v>
      </c>
      <c r="AX319" s="14" t="s">
        <v>76</v>
      </c>
      <c r="AY319" s="254" t="s">
        <v>132</v>
      </c>
    </row>
    <row r="320" s="13" customFormat="1">
      <c r="A320" s="13"/>
      <c r="B320" s="233"/>
      <c r="C320" s="234"/>
      <c r="D320" s="235" t="s">
        <v>139</v>
      </c>
      <c r="E320" s="236" t="s">
        <v>1</v>
      </c>
      <c r="F320" s="237" t="s">
        <v>388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139</v>
      </c>
      <c r="AU320" s="243" t="s">
        <v>86</v>
      </c>
      <c r="AV320" s="13" t="s">
        <v>84</v>
      </c>
      <c r="AW320" s="13" t="s">
        <v>33</v>
      </c>
      <c r="AX320" s="13" t="s">
        <v>76</v>
      </c>
      <c r="AY320" s="243" t="s">
        <v>132</v>
      </c>
    </row>
    <row r="321" s="14" customFormat="1">
      <c r="A321" s="14"/>
      <c r="B321" s="244"/>
      <c r="C321" s="245"/>
      <c r="D321" s="235" t="s">
        <v>139</v>
      </c>
      <c r="E321" s="246" t="s">
        <v>1</v>
      </c>
      <c r="F321" s="247" t="s">
        <v>389</v>
      </c>
      <c r="G321" s="245"/>
      <c r="H321" s="248">
        <v>12.6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139</v>
      </c>
      <c r="AU321" s="254" t="s">
        <v>86</v>
      </c>
      <c r="AV321" s="14" t="s">
        <v>86</v>
      </c>
      <c r="AW321" s="14" t="s">
        <v>33</v>
      </c>
      <c r="AX321" s="14" t="s">
        <v>76</v>
      </c>
      <c r="AY321" s="254" t="s">
        <v>132</v>
      </c>
    </row>
    <row r="322" s="15" customFormat="1">
      <c r="A322" s="15"/>
      <c r="B322" s="255"/>
      <c r="C322" s="256"/>
      <c r="D322" s="235" t="s">
        <v>139</v>
      </c>
      <c r="E322" s="257" t="s">
        <v>1</v>
      </c>
      <c r="F322" s="258" t="s">
        <v>142</v>
      </c>
      <c r="G322" s="256"/>
      <c r="H322" s="259">
        <v>30.240000000000002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139</v>
      </c>
      <c r="AU322" s="265" t="s">
        <v>86</v>
      </c>
      <c r="AV322" s="15" t="s">
        <v>138</v>
      </c>
      <c r="AW322" s="15" t="s">
        <v>33</v>
      </c>
      <c r="AX322" s="15" t="s">
        <v>84</v>
      </c>
      <c r="AY322" s="265" t="s">
        <v>132</v>
      </c>
    </row>
    <row r="323" s="2" customFormat="1" ht="16.5" customHeight="1">
      <c r="A323" s="38"/>
      <c r="B323" s="39"/>
      <c r="C323" s="219" t="s">
        <v>390</v>
      </c>
      <c r="D323" s="219" t="s">
        <v>134</v>
      </c>
      <c r="E323" s="220" t="s">
        <v>391</v>
      </c>
      <c r="F323" s="221" t="s">
        <v>392</v>
      </c>
      <c r="G323" s="222" t="s">
        <v>149</v>
      </c>
      <c r="H323" s="223">
        <v>5.2000000000000002</v>
      </c>
      <c r="I323" s="224"/>
      <c r="J323" s="225">
        <f>ROUND(I323*H323,2)</f>
        <v>0</v>
      </c>
      <c r="K323" s="226"/>
      <c r="L323" s="44"/>
      <c r="M323" s="227" t="s">
        <v>1</v>
      </c>
      <c r="N323" s="228" t="s">
        <v>41</v>
      </c>
      <c r="O323" s="91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1" t="s">
        <v>138</v>
      </c>
      <c r="AT323" s="231" t="s">
        <v>134</v>
      </c>
      <c r="AU323" s="231" t="s">
        <v>86</v>
      </c>
      <c r="AY323" s="17" t="s">
        <v>132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7" t="s">
        <v>84</v>
      </c>
      <c r="BK323" s="232">
        <f>ROUND(I323*H323,2)</f>
        <v>0</v>
      </c>
      <c r="BL323" s="17" t="s">
        <v>138</v>
      </c>
      <c r="BM323" s="231" t="s">
        <v>393</v>
      </c>
    </row>
    <row r="324" s="13" customFormat="1">
      <c r="A324" s="13"/>
      <c r="B324" s="233"/>
      <c r="C324" s="234"/>
      <c r="D324" s="235" t="s">
        <v>139</v>
      </c>
      <c r="E324" s="236" t="s">
        <v>1</v>
      </c>
      <c r="F324" s="237" t="s">
        <v>312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139</v>
      </c>
      <c r="AU324" s="243" t="s">
        <v>86</v>
      </c>
      <c r="AV324" s="13" t="s">
        <v>84</v>
      </c>
      <c r="AW324" s="13" t="s">
        <v>33</v>
      </c>
      <c r="AX324" s="13" t="s">
        <v>76</v>
      </c>
      <c r="AY324" s="243" t="s">
        <v>132</v>
      </c>
    </row>
    <row r="325" s="14" customFormat="1">
      <c r="A325" s="14"/>
      <c r="B325" s="244"/>
      <c r="C325" s="245"/>
      <c r="D325" s="235" t="s">
        <v>139</v>
      </c>
      <c r="E325" s="246" t="s">
        <v>1</v>
      </c>
      <c r="F325" s="247" t="s">
        <v>313</v>
      </c>
      <c r="G325" s="245"/>
      <c r="H325" s="248">
        <v>5.2000000000000002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139</v>
      </c>
      <c r="AU325" s="254" t="s">
        <v>86</v>
      </c>
      <c r="AV325" s="14" t="s">
        <v>86</v>
      </c>
      <c r="AW325" s="14" t="s">
        <v>33</v>
      </c>
      <c r="AX325" s="14" t="s">
        <v>76</v>
      </c>
      <c r="AY325" s="254" t="s">
        <v>132</v>
      </c>
    </row>
    <row r="326" s="15" customFormat="1">
      <c r="A326" s="15"/>
      <c r="B326" s="255"/>
      <c r="C326" s="256"/>
      <c r="D326" s="235" t="s">
        <v>139</v>
      </c>
      <c r="E326" s="257" t="s">
        <v>1</v>
      </c>
      <c r="F326" s="258" t="s">
        <v>142</v>
      </c>
      <c r="G326" s="256"/>
      <c r="H326" s="259">
        <v>5.2000000000000002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139</v>
      </c>
      <c r="AU326" s="265" t="s">
        <v>86</v>
      </c>
      <c r="AV326" s="15" t="s">
        <v>138</v>
      </c>
      <c r="AW326" s="15" t="s">
        <v>33</v>
      </c>
      <c r="AX326" s="15" t="s">
        <v>84</v>
      </c>
      <c r="AY326" s="265" t="s">
        <v>132</v>
      </c>
    </row>
    <row r="327" s="2" customFormat="1" ht="24.15" customHeight="1">
      <c r="A327" s="38"/>
      <c r="B327" s="39"/>
      <c r="C327" s="219" t="s">
        <v>257</v>
      </c>
      <c r="D327" s="219" t="s">
        <v>134</v>
      </c>
      <c r="E327" s="220" t="s">
        <v>394</v>
      </c>
      <c r="F327" s="221" t="s">
        <v>395</v>
      </c>
      <c r="G327" s="222" t="s">
        <v>137</v>
      </c>
      <c r="H327" s="223">
        <v>60.512999999999998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41</v>
      </c>
      <c r="O327" s="91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138</v>
      </c>
      <c r="AT327" s="231" t="s">
        <v>134</v>
      </c>
      <c r="AU327" s="231" t="s">
        <v>86</v>
      </c>
      <c r="AY327" s="17" t="s">
        <v>132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84</v>
      </c>
      <c r="BK327" s="232">
        <f>ROUND(I327*H327,2)</f>
        <v>0</v>
      </c>
      <c r="BL327" s="17" t="s">
        <v>138</v>
      </c>
      <c r="BM327" s="231" t="s">
        <v>396</v>
      </c>
    </row>
    <row r="328" s="13" customFormat="1">
      <c r="A328" s="13"/>
      <c r="B328" s="233"/>
      <c r="C328" s="234"/>
      <c r="D328" s="235" t="s">
        <v>139</v>
      </c>
      <c r="E328" s="236" t="s">
        <v>1</v>
      </c>
      <c r="F328" s="237" t="s">
        <v>397</v>
      </c>
      <c r="G328" s="234"/>
      <c r="H328" s="236" t="s">
        <v>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139</v>
      </c>
      <c r="AU328" s="243" t="s">
        <v>86</v>
      </c>
      <c r="AV328" s="13" t="s">
        <v>84</v>
      </c>
      <c r="AW328" s="13" t="s">
        <v>33</v>
      </c>
      <c r="AX328" s="13" t="s">
        <v>76</v>
      </c>
      <c r="AY328" s="243" t="s">
        <v>132</v>
      </c>
    </row>
    <row r="329" s="13" customFormat="1">
      <c r="A329" s="13"/>
      <c r="B329" s="233"/>
      <c r="C329" s="234"/>
      <c r="D329" s="235" t="s">
        <v>139</v>
      </c>
      <c r="E329" s="236" t="s">
        <v>1</v>
      </c>
      <c r="F329" s="237" t="s">
        <v>356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139</v>
      </c>
      <c r="AU329" s="243" t="s">
        <v>86</v>
      </c>
      <c r="AV329" s="13" t="s">
        <v>84</v>
      </c>
      <c r="AW329" s="13" t="s">
        <v>33</v>
      </c>
      <c r="AX329" s="13" t="s">
        <v>76</v>
      </c>
      <c r="AY329" s="243" t="s">
        <v>132</v>
      </c>
    </row>
    <row r="330" s="14" customFormat="1">
      <c r="A330" s="14"/>
      <c r="B330" s="244"/>
      <c r="C330" s="245"/>
      <c r="D330" s="235" t="s">
        <v>139</v>
      </c>
      <c r="E330" s="246" t="s">
        <v>1</v>
      </c>
      <c r="F330" s="247" t="s">
        <v>398</v>
      </c>
      <c r="G330" s="245"/>
      <c r="H330" s="248">
        <v>14.313000000000001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139</v>
      </c>
      <c r="AU330" s="254" t="s">
        <v>86</v>
      </c>
      <c r="AV330" s="14" t="s">
        <v>86</v>
      </c>
      <c r="AW330" s="14" t="s">
        <v>33</v>
      </c>
      <c r="AX330" s="14" t="s">
        <v>76</v>
      </c>
      <c r="AY330" s="254" t="s">
        <v>132</v>
      </c>
    </row>
    <row r="331" s="13" customFormat="1">
      <c r="A331" s="13"/>
      <c r="B331" s="233"/>
      <c r="C331" s="234"/>
      <c r="D331" s="235" t="s">
        <v>139</v>
      </c>
      <c r="E331" s="236" t="s">
        <v>1</v>
      </c>
      <c r="F331" s="237" t="s">
        <v>358</v>
      </c>
      <c r="G331" s="234"/>
      <c r="H331" s="236" t="s">
        <v>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139</v>
      </c>
      <c r="AU331" s="243" t="s">
        <v>86</v>
      </c>
      <c r="AV331" s="13" t="s">
        <v>84</v>
      </c>
      <c r="AW331" s="13" t="s">
        <v>33</v>
      </c>
      <c r="AX331" s="13" t="s">
        <v>76</v>
      </c>
      <c r="AY331" s="243" t="s">
        <v>132</v>
      </c>
    </row>
    <row r="332" s="14" customFormat="1">
      <c r="A332" s="14"/>
      <c r="B332" s="244"/>
      <c r="C332" s="245"/>
      <c r="D332" s="235" t="s">
        <v>139</v>
      </c>
      <c r="E332" s="246" t="s">
        <v>1</v>
      </c>
      <c r="F332" s="247" t="s">
        <v>399</v>
      </c>
      <c r="G332" s="245"/>
      <c r="H332" s="248">
        <v>46.200000000000003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139</v>
      </c>
      <c r="AU332" s="254" t="s">
        <v>86</v>
      </c>
      <c r="AV332" s="14" t="s">
        <v>86</v>
      </c>
      <c r="AW332" s="14" t="s">
        <v>33</v>
      </c>
      <c r="AX332" s="14" t="s">
        <v>76</v>
      </c>
      <c r="AY332" s="254" t="s">
        <v>132</v>
      </c>
    </row>
    <row r="333" s="15" customFormat="1">
      <c r="A333" s="15"/>
      <c r="B333" s="255"/>
      <c r="C333" s="256"/>
      <c r="D333" s="235" t="s">
        <v>139</v>
      </c>
      <c r="E333" s="257" t="s">
        <v>1</v>
      </c>
      <c r="F333" s="258" t="s">
        <v>142</v>
      </c>
      <c r="G333" s="256"/>
      <c r="H333" s="259">
        <v>60.513000000000005</v>
      </c>
      <c r="I333" s="260"/>
      <c r="J333" s="256"/>
      <c r="K333" s="256"/>
      <c r="L333" s="261"/>
      <c r="M333" s="262"/>
      <c r="N333" s="263"/>
      <c r="O333" s="263"/>
      <c r="P333" s="263"/>
      <c r="Q333" s="263"/>
      <c r="R333" s="263"/>
      <c r="S333" s="263"/>
      <c r="T333" s="264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5" t="s">
        <v>139</v>
      </c>
      <c r="AU333" s="265" t="s">
        <v>86</v>
      </c>
      <c r="AV333" s="15" t="s">
        <v>138</v>
      </c>
      <c r="AW333" s="15" t="s">
        <v>33</v>
      </c>
      <c r="AX333" s="15" t="s">
        <v>84</v>
      </c>
      <c r="AY333" s="265" t="s">
        <v>132</v>
      </c>
    </row>
    <row r="334" s="2" customFormat="1" ht="33" customHeight="1">
      <c r="A334" s="38"/>
      <c r="B334" s="39"/>
      <c r="C334" s="219" t="s">
        <v>400</v>
      </c>
      <c r="D334" s="219" t="s">
        <v>134</v>
      </c>
      <c r="E334" s="220" t="s">
        <v>401</v>
      </c>
      <c r="F334" s="221" t="s">
        <v>402</v>
      </c>
      <c r="G334" s="222" t="s">
        <v>137</v>
      </c>
      <c r="H334" s="223">
        <v>997.36900000000003</v>
      </c>
      <c r="I334" s="224"/>
      <c r="J334" s="225">
        <f>ROUND(I334*H334,2)</f>
        <v>0</v>
      </c>
      <c r="K334" s="226"/>
      <c r="L334" s="44"/>
      <c r="M334" s="227" t="s">
        <v>1</v>
      </c>
      <c r="N334" s="228" t="s">
        <v>41</v>
      </c>
      <c r="O334" s="91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1" t="s">
        <v>138</v>
      </c>
      <c r="AT334" s="231" t="s">
        <v>134</v>
      </c>
      <c r="AU334" s="231" t="s">
        <v>86</v>
      </c>
      <c r="AY334" s="17" t="s">
        <v>132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7" t="s">
        <v>84</v>
      </c>
      <c r="BK334" s="232">
        <f>ROUND(I334*H334,2)</f>
        <v>0</v>
      </c>
      <c r="BL334" s="17" t="s">
        <v>138</v>
      </c>
      <c r="BM334" s="231" t="s">
        <v>403</v>
      </c>
    </row>
    <row r="335" s="13" customFormat="1">
      <c r="A335" s="13"/>
      <c r="B335" s="233"/>
      <c r="C335" s="234"/>
      <c r="D335" s="235" t="s">
        <v>139</v>
      </c>
      <c r="E335" s="236" t="s">
        <v>1</v>
      </c>
      <c r="F335" s="237" t="s">
        <v>404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139</v>
      </c>
      <c r="AU335" s="243" t="s">
        <v>86</v>
      </c>
      <c r="AV335" s="13" t="s">
        <v>84</v>
      </c>
      <c r="AW335" s="13" t="s">
        <v>33</v>
      </c>
      <c r="AX335" s="13" t="s">
        <v>76</v>
      </c>
      <c r="AY335" s="243" t="s">
        <v>132</v>
      </c>
    </row>
    <row r="336" s="13" customFormat="1">
      <c r="A336" s="13"/>
      <c r="B336" s="233"/>
      <c r="C336" s="234"/>
      <c r="D336" s="235" t="s">
        <v>139</v>
      </c>
      <c r="E336" s="236" t="s">
        <v>1</v>
      </c>
      <c r="F336" s="237" t="s">
        <v>405</v>
      </c>
      <c r="G336" s="234"/>
      <c r="H336" s="236" t="s">
        <v>1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139</v>
      </c>
      <c r="AU336" s="243" t="s">
        <v>86</v>
      </c>
      <c r="AV336" s="13" t="s">
        <v>84</v>
      </c>
      <c r="AW336" s="13" t="s">
        <v>33</v>
      </c>
      <c r="AX336" s="13" t="s">
        <v>76</v>
      </c>
      <c r="AY336" s="243" t="s">
        <v>132</v>
      </c>
    </row>
    <row r="337" s="14" customFormat="1">
      <c r="A337" s="14"/>
      <c r="B337" s="244"/>
      <c r="C337" s="245"/>
      <c r="D337" s="235" t="s">
        <v>139</v>
      </c>
      <c r="E337" s="246" t="s">
        <v>1</v>
      </c>
      <c r="F337" s="247" t="s">
        <v>406</v>
      </c>
      <c r="G337" s="245"/>
      <c r="H337" s="248">
        <v>467.81999999999999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139</v>
      </c>
      <c r="AU337" s="254" t="s">
        <v>86</v>
      </c>
      <c r="AV337" s="14" t="s">
        <v>86</v>
      </c>
      <c r="AW337" s="14" t="s">
        <v>33</v>
      </c>
      <c r="AX337" s="14" t="s">
        <v>76</v>
      </c>
      <c r="AY337" s="254" t="s">
        <v>132</v>
      </c>
    </row>
    <row r="338" s="13" customFormat="1">
      <c r="A338" s="13"/>
      <c r="B338" s="233"/>
      <c r="C338" s="234"/>
      <c r="D338" s="235" t="s">
        <v>139</v>
      </c>
      <c r="E338" s="236" t="s">
        <v>1</v>
      </c>
      <c r="F338" s="237" t="s">
        <v>356</v>
      </c>
      <c r="G338" s="234"/>
      <c r="H338" s="236" t="s">
        <v>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139</v>
      </c>
      <c r="AU338" s="243" t="s">
        <v>86</v>
      </c>
      <c r="AV338" s="13" t="s">
        <v>84</v>
      </c>
      <c r="AW338" s="13" t="s">
        <v>33</v>
      </c>
      <c r="AX338" s="13" t="s">
        <v>76</v>
      </c>
      <c r="AY338" s="243" t="s">
        <v>132</v>
      </c>
    </row>
    <row r="339" s="14" customFormat="1">
      <c r="A339" s="14"/>
      <c r="B339" s="244"/>
      <c r="C339" s="245"/>
      <c r="D339" s="235" t="s">
        <v>139</v>
      </c>
      <c r="E339" s="246" t="s">
        <v>1</v>
      </c>
      <c r="F339" s="247" t="s">
        <v>407</v>
      </c>
      <c r="G339" s="245"/>
      <c r="H339" s="248">
        <v>51.128999999999998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139</v>
      </c>
      <c r="AU339" s="254" t="s">
        <v>86</v>
      </c>
      <c r="AV339" s="14" t="s">
        <v>86</v>
      </c>
      <c r="AW339" s="14" t="s">
        <v>33</v>
      </c>
      <c r="AX339" s="14" t="s">
        <v>76</v>
      </c>
      <c r="AY339" s="254" t="s">
        <v>132</v>
      </c>
    </row>
    <row r="340" s="13" customFormat="1">
      <c r="A340" s="13"/>
      <c r="B340" s="233"/>
      <c r="C340" s="234"/>
      <c r="D340" s="235" t="s">
        <v>139</v>
      </c>
      <c r="E340" s="236" t="s">
        <v>1</v>
      </c>
      <c r="F340" s="237" t="s">
        <v>408</v>
      </c>
      <c r="G340" s="234"/>
      <c r="H340" s="236" t="s">
        <v>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139</v>
      </c>
      <c r="AU340" s="243" t="s">
        <v>86</v>
      </c>
      <c r="AV340" s="13" t="s">
        <v>84</v>
      </c>
      <c r="AW340" s="13" t="s">
        <v>33</v>
      </c>
      <c r="AX340" s="13" t="s">
        <v>76</v>
      </c>
      <c r="AY340" s="243" t="s">
        <v>132</v>
      </c>
    </row>
    <row r="341" s="14" customFormat="1">
      <c r="A341" s="14"/>
      <c r="B341" s="244"/>
      <c r="C341" s="245"/>
      <c r="D341" s="235" t="s">
        <v>139</v>
      </c>
      <c r="E341" s="246" t="s">
        <v>1</v>
      </c>
      <c r="F341" s="247" t="s">
        <v>409</v>
      </c>
      <c r="G341" s="245"/>
      <c r="H341" s="248">
        <v>15.119999999999999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139</v>
      </c>
      <c r="AU341" s="254" t="s">
        <v>86</v>
      </c>
      <c r="AV341" s="14" t="s">
        <v>86</v>
      </c>
      <c r="AW341" s="14" t="s">
        <v>33</v>
      </c>
      <c r="AX341" s="14" t="s">
        <v>76</v>
      </c>
      <c r="AY341" s="254" t="s">
        <v>132</v>
      </c>
    </row>
    <row r="342" s="13" customFormat="1">
      <c r="A342" s="13"/>
      <c r="B342" s="233"/>
      <c r="C342" s="234"/>
      <c r="D342" s="235" t="s">
        <v>139</v>
      </c>
      <c r="E342" s="236" t="s">
        <v>1</v>
      </c>
      <c r="F342" s="237" t="s">
        <v>358</v>
      </c>
      <c r="G342" s="234"/>
      <c r="H342" s="236" t="s">
        <v>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139</v>
      </c>
      <c r="AU342" s="243" t="s">
        <v>86</v>
      </c>
      <c r="AV342" s="13" t="s">
        <v>84</v>
      </c>
      <c r="AW342" s="13" t="s">
        <v>33</v>
      </c>
      <c r="AX342" s="13" t="s">
        <v>76</v>
      </c>
      <c r="AY342" s="243" t="s">
        <v>132</v>
      </c>
    </row>
    <row r="343" s="14" customFormat="1">
      <c r="A343" s="14"/>
      <c r="B343" s="244"/>
      <c r="C343" s="245"/>
      <c r="D343" s="235" t="s">
        <v>139</v>
      </c>
      <c r="E343" s="246" t="s">
        <v>1</v>
      </c>
      <c r="F343" s="247" t="s">
        <v>359</v>
      </c>
      <c r="G343" s="245"/>
      <c r="H343" s="248">
        <v>154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139</v>
      </c>
      <c r="AU343" s="254" t="s">
        <v>86</v>
      </c>
      <c r="AV343" s="14" t="s">
        <v>86</v>
      </c>
      <c r="AW343" s="14" t="s">
        <v>33</v>
      </c>
      <c r="AX343" s="14" t="s">
        <v>76</v>
      </c>
      <c r="AY343" s="254" t="s">
        <v>132</v>
      </c>
    </row>
    <row r="344" s="14" customFormat="1">
      <c r="A344" s="14"/>
      <c r="B344" s="244"/>
      <c r="C344" s="245"/>
      <c r="D344" s="235" t="s">
        <v>139</v>
      </c>
      <c r="E344" s="246" t="s">
        <v>1</v>
      </c>
      <c r="F344" s="247" t="s">
        <v>410</v>
      </c>
      <c r="G344" s="245"/>
      <c r="H344" s="248">
        <v>72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139</v>
      </c>
      <c r="AU344" s="254" t="s">
        <v>86</v>
      </c>
      <c r="AV344" s="14" t="s">
        <v>86</v>
      </c>
      <c r="AW344" s="14" t="s">
        <v>33</v>
      </c>
      <c r="AX344" s="14" t="s">
        <v>76</v>
      </c>
      <c r="AY344" s="254" t="s">
        <v>132</v>
      </c>
    </row>
    <row r="345" s="13" customFormat="1">
      <c r="A345" s="13"/>
      <c r="B345" s="233"/>
      <c r="C345" s="234"/>
      <c r="D345" s="235" t="s">
        <v>139</v>
      </c>
      <c r="E345" s="236" t="s">
        <v>1</v>
      </c>
      <c r="F345" s="237" t="s">
        <v>411</v>
      </c>
      <c r="G345" s="234"/>
      <c r="H345" s="236" t="s">
        <v>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139</v>
      </c>
      <c r="AU345" s="243" t="s">
        <v>86</v>
      </c>
      <c r="AV345" s="13" t="s">
        <v>84</v>
      </c>
      <c r="AW345" s="13" t="s">
        <v>33</v>
      </c>
      <c r="AX345" s="13" t="s">
        <v>76</v>
      </c>
      <c r="AY345" s="243" t="s">
        <v>132</v>
      </c>
    </row>
    <row r="346" s="14" customFormat="1">
      <c r="A346" s="14"/>
      <c r="B346" s="244"/>
      <c r="C346" s="245"/>
      <c r="D346" s="235" t="s">
        <v>139</v>
      </c>
      <c r="E346" s="246" t="s">
        <v>1</v>
      </c>
      <c r="F346" s="247" t="s">
        <v>412</v>
      </c>
      <c r="G346" s="245"/>
      <c r="H346" s="248">
        <v>117.3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139</v>
      </c>
      <c r="AU346" s="254" t="s">
        <v>86</v>
      </c>
      <c r="AV346" s="14" t="s">
        <v>86</v>
      </c>
      <c r="AW346" s="14" t="s">
        <v>33</v>
      </c>
      <c r="AX346" s="14" t="s">
        <v>76</v>
      </c>
      <c r="AY346" s="254" t="s">
        <v>132</v>
      </c>
    </row>
    <row r="347" s="13" customFormat="1">
      <c r="A347" s="13"/>
      <c r="B347" s="233"/>
      <c r="C347" s="234"/>
      <c r="D347" s="235" t="s">
        <v>139</v>
      </c>
      <c r="E347" s="236" t="s">
        <v>1</v>
      </c>
      <c r="F347" s="237" t="s">
        <v>413</v>
      </c>
      <c r="G347" s="234"/>
      <c r="H347" s="236" t="s">
        <v>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139</v>
      </c>
      <c r="AU347" s="243" t="s">
        <v>86</v>
      </c>
      <c r="AV347" s="13" t="s">
        <v>84</v>
      </c>
      <c r="AW347" s="13" t="s">
        <v>33</v>
      </c>
      <c r="AX347" s="13" t="s">
        <v>76</v>
      </c>
      <c r="AY347" s="243" t="s">
        <v>132</v>
      </c>
    </row>
    <row r="348" s="14" customFormat="1">
      <c r="A348" s="14"/>
      <c r="B348" s="244"/>
      <c r="C348" s="245"/>
      <c r="D348" s="235" t="s">
        <v>139</v>
      </c>
      <c r="E348" s="246" t="s">
        <v>1</v>
      </c>
      <c r="F348" s="247" t="s">
        <v>414</v>
      </c>
      <c r="G348" s="245"/>
      <c r="H348" s="248">
        <v>120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139</v>
      </c>
      <c r="AU348" s="254" t="s">
        <v>86</v>
      </c>
      <c r="AV348" s="14" t="s">
        <v>86</v>
      </c>
      <c r="AW348" s="14" t="s">
        <v>33</v>
      </c>
      <c r="AX348" s="14" t="s">
        <v>76</v>
      </c>
      <c r="AY348" s="254" t="s">
        <v>132</v>
      </c>
    </row>
    <row r="349" s="15" customFormat="1">
      <c r="A349" s="15"/>
      <c r="B349" s="255"/>
      <c r="C349" s="256"/>
      <c r="D349" s="235" t="s">
        <v>139</v>
      </c>
      <c r="E349" s="257" t="s">
        <v>1</v>
      </c>
      <c r="F349" s="258" t="s">
        <v>142</v>
      </c>
      <c r="G349" s="256"/>
      <c r="H349" s="259">
        <v>997.36899999999991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5" t="s">
        <v>139</v>
      </c>
      <c r="AU349" s="265" t="s">
        <v>86</v>
      </c>
      <c r="AV349" s="15" t="s">
        <v>138</v>
      </c>
      <c r="AW349" s="15" t="s">
        <v>33</v>
      </c>
      <c r="AX349" s="15" t="s">
        <v>84</v>
      </c>
      <c r="AY349" s="265" t="s">
        <v>132</v>
      </c>
    </row>
    <row r="350" s="2" customFormat="1" ht="24.15" customHeight="1">
      <c r="A350" s="38"/>
      <c r="B350" s="39"/>
      <c r="C350" s="219" t="s">
        <v>261</v>
      </c>
      <c r="D350" s="219" t="s">
        <v>134</v>
      </c>
      <c r="E350" s="220" t="s">
        <v>415</v>
      </c>
      <c r="F350" s="221" t="s">
        <v>416</v>
      </c>
      <c r="G350" s="222" t="s">
        <v>137</v>
      </c>
      <c r="H350" s="223">
        <v>205.12899999999999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41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138</v>
      </c>
      <c r="AT350" s="231" t="s">
        <v>134</v>
      </c>
      <c r="AU350" s="231" t="s">
        <v>86</v>
      </c>
      <c r="AY350" s="17" t="s">
        <v>132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84</v>
      </c>
      <c r="BK350" s="232">
        <f>ROUND(I350*H350,2)</f>
        <v>0</v>
      </c>
      <c r="BL350" s="17" t="s">
        <v>138</v>
      </c>
      <c r="BM350" s="231" t="s">
        <v>417</v>
      </c>
    </row>
    <row r="351" s="13" customFormat="1">
      <c r="A351" s="13"/>
      <c r="B351" s="233"/>
      <c r="C351" s="234"/>
      <c r="D351" s="235" t="s">
        <v>139</v>
      </c>
      <c r="E351" s="236" t="s">
        <v>1</v>
      </c>
      <c r="F351" s="237" t="s">
        <v>404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139</v>
      </c>
      <c r="AU351" s="243" t="s">
        <v>86</v>
      </c>
      <c r="AV351" s="13" t="s">
        <v>84</v>
      </c>
      <c r="AW351" s="13" t="s">
        <v>33</v>
      </c>
      <c r="AX351" s="13" t="s">
        <v>76</v>
      </c>
      <c r="AY351" s="243" t="s">
        <v>132</v>
      </c>
    </row>
    <row r="352" s="13" customFormat="1">
      <c r="A352" s="13"/>
      <c r="B352" s="233"/>
      <c r="C352" s="234"/>
      <c r="D352" s="235" t="s">
        <v>139</v>
      </c>
      <c r="E352" s="236" t="s">
        <v>1</v>
      </c>
      <c r="F352" s="237" t="s">
        <v>356</v>
      </c>
      <c r="G352" s="234"/>
      <c r="H352" s="236" t="s">
        <v>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139</v>
      </c>
      <c r="AU352" s="243" t="s">
        <v>86</v>
      </c>
      <c r="AV352" s="13" t="s">
        <v>84</v>
      </c>
      <c r="AW352" s="13" t="s">
        <v>33</v>
      </c>
      <c r="AX352" s="13" t="s">
        <v>76</v>
      </c>
      <c r="AY352" s="243" t="s">
        <v>132</v>
      </c>
    </row>
    <row r="353" s="14" customFormat="1">
      <c r="A353" s="14"/>
      <c r="B353" s="244"/>
      <c r="C353" s="245"/>
      <c r="D353" s="235" t="s">
        <v>139</v>
      </c>
      <c r="E353" s="246" t="s">
        <v>1</v>
      </c>
      <c r="F353" s="247" t="s">
        <v>407</v>
      </c>
      <c r="G353" s="245"/>
      <c r="H353" s="248">
        <v>51.128999999999998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139</v>
      </c>
      <c r="AU353" s="254" t="s">
        <v>86</v>
      </c>
      <c r="AV353" s="14" t="s">
        <v>86</v>
      </c>
      <c r="AW353" s="14" t="s">
        <v>33</v>
      </c>
      <c r="AX353" s="14" t="s">
        <v>76</v>
      </c>
      <c r="AY353" s="254" t="s">
        <v>132</v>
      </c>
    </row>
    <row r="354" s="13" customFormat="1">
      <c r="A354" s="13"/>
      <c r="B354" s="233"/>
      <c r="C354" s="234"/>
      <c r="D354" s="235" t="s">
        <v>139</v>
      </c>
      <c r="E354" s="236" t="s">
        <v>1</v>
      </c>
      <c r="F354" s="237" t="s">
        <v>358</v>
      </c>
      <c r="G354" s="234"/>
      <c r="H354" s="236" t="s">
        <v>1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139</v>
      </c>
      <c r="AU354" s="243" t="s">
        <v>86</v>
      </c>
      <c r="AV354" s="13" t="s">
        <v>84</v>
      </c>
      <c r="AW354" s="13" t="s">
        <v>33</v>
      </c>
      <c r="AX354" s="13" t="s">
        <v>76</v>
      </c>
      <c r="AY354" s="243" t="s">
        <v>132</v>
      </c>
    </row>
    <row r="355" s="14" customFormat="1">
      <c r="A355" s="14"/>
      <c r="B355" s="244"/>
      <c r="C355" s="245"/>
      <c r="D355" s="235" t="s">
        <v>139</v>
      </c>
      <c r="E355" s="246" t="s">
        <v>1</v>
      </c>
      <c r="F355" s="247" t="s">
        <v>359</v>
      </c>
      <c r="G355" s="245"/>
      <c r="H355" s="248">
        <v>154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139</v>
      </c>
      <c r="AU355" s="254" t="s">
        <v>86</v>
      </c>
      <c r="AV355" s="14" t="s">
        <v>86</v>
      </c>
      <c r="AW355" s="14" t="s">
        <v>33</v>
      </c>
      <c r="AX355" s="14" t="s">
        <v>76</v>
      </c>
      <c r="AY355" s="254" t="s">
        <v>132</v>
      </c>
    </row>
    <row r="356" s="15" customFormat="1">
      <c r="A356" s="15"/>
      <c r="B356" s="255"/>
      <c r="C356" s="256"/>
      <c r="D356" s="235" t="s">
        <v>139</v>
      </c>
      <c r="E356" s="257" t="s">
        <v>1</v>
      </c>
      <c r="F356" s="258" t="s">
        <v>142</v>
      </c>
      <c r="G356" s="256"/>
      <c r="H356" s="259">
        <v>205.12899999999999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139</v>
      </c>
      <c r="AU356" s="265" t="s">
        <v>86</v>
      </c>
      <c r="AV356" s="15" t="s">
        <v>138</v>
      </c>
      <c r="AW356" s="15" t="s">
        <v>33</v>
      </c>
      <c r="AX356" s="15" t="s">
        <v>84</v>
      </c>
      <c r="AY356" s="265" t="s">
        <v>132</v>
      </c>
    </row>
    <row r="357" s="2" customFormat="1" ht="24.15" customHeight="1">
      <c r="A357" s="38"/>
      <c r="B357" s="39"/>
      <c r="C357" s="219" t="s">
        <v>418</v>
      </c>
      <c r="D357" s="219" t="s">
        <v>134</v>
      </c>
      <c r="E357" s="220" t="s">
        <v>419</v>
      </c>
      <c r="F357" s="221" t="s">
        <v>420</v>
      </c>
      <c r="G357" s="222" t="s">
        <v>137</v>
      </c>
      <c r="H357" s="223">
        <v>539.82000000000005</v>
      </c>
      <c r="I357" s="224"/>
      <c r="J357" s="225">
        <f>ROUND(I357*H357,2)</f>
        <v>0</v>
      </c>
      <c r="K357" s="226"/>
      <c r="L357" s="44"/>
      <c r="M357" s="227" t="s">
        <v>1</v>
      </c>
      <c r="N357" s="228" t="s">
        <v>41</v>
      </c>
      <c r="O357" s="91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1" t="s">
        <v>138</v>
      </c>
      <c r="AT357" s="231" t="s">
        <v>134</v>
      </c>
      <c r="AU357" s="231" t="s">
        <v>86</v>
      </c>
      <c r="AY357" s="17" t="s">
        <v>132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7" t="s">
        <v>84</v>
      </c>
      <c r="BK357" s="232">
        <f>ROUND(I357*H357,2)</f>
        <v>0</v>
      </c>
      <c r="BL357" s="17" t="s">
        <v>138</v>
      </c>
      <c r="BM357" s="231" t="s">
        <v>421</v>
      </c>
    </row>
    <row r="358" s="13" customFormat="1">
      <c r="A358" s="13"/>
      <c r="B358" s="233"/>
      <c r="C358" s="234"/>
      <c r="D358" s="235" t="s">
        <v>139</v>
      </c>
      <c r="E358" s="236" t="s">
        <v>1</v>
      </c>
      <c r="F358" s="237" t="s">
        <v>404</v>
      </c>
      <c r="G358" s="234"/>
      <c r="H358" s="236" t="s">
        <v>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139</v>
      </c>
      <c r="AU358" s="243" t="s">
        <v>86</v>
      </c>
      <c r="AV358" s="13" t="s">
        <v>84</v>
      </c>
      <c r="AW358" s="13" t="s">
        <v>33</v>
      </c>
      <c r="AX358" s="13" t="s">
        <v>76</v>
      </c>
      <c r="AY358" s="243" t="s">
        <v>132</v>
      </c>
    </row>
    <row r="359" s="13" customFormat="1">
      <c r="A359" s="13"/>
      <c r="B359" s="233"/>
      <c r="C359" s="234"/>
      <c r="D359" s="235" t="s">
        <v>139</v>
      </c>
      <c r="E359" s="236" t="s">
        <v>1</v>
      </c>
      <c r="F359" s="237" t="s">
        <v>405</v>
      </c>
      <c r="G359" s="234"/>
      <c r="H359" s="236" t="s">
        <v>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139</v>
      </c>
      <c r="AU359" s="243" t="s">
        <v>86</v>
      </c>
      <c r="AV359" s="13" t="s">
        <v>84</v>
      </c>
      <c r="AW359" s="13" t="s">
        <v>33</v>
      </c>
      <c r="AX359" s="13" t="s">
        <v>76</v>
      </c>
      <c r="AY359" s="243" t="s">
        <v>132</v>
      </c>
    </row>
    <row r="360" s="14" customFormat="1">
      <c r="A360" s="14"/>
      <c r="B360" s="244"/>
      <c r="C360" s="245"/>
      <c r="D360" s="235" t="s">
        <v>139</v>
      </c>
      <c r="E360" s="246" t="s">
        <v>1</v>
      </c>
      <c r="F360" s="247" t="s">
        <v>406</v>
      </c>
      <c r="G360" s="245"/>
      <c r="H360" s="248">
        <v>467.81999999999999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139</v>
      </c>
      <c r="AU360" s="254" t="s">
        <v>86</v>
      </c>
      <c r="AV360" s="14" t="s">
        <v>86</v>
      </c>
      <c r="AW360" s="14" t="s">
        <v>33</v>
      </c>
      <c r="AX360" s="14" t="s">
        <v>76</v>
      </c>
      <c r="AY360" s="254" t="s">
        <v>132</v>
      </c>
    </row>
    <row r="361" s="13" customFormat="1">
      <c r="A361" s="13"/>
      <c r="B361" s="233"/>
      <c r="C361" s="234"/>
      <c r="D361" s="235" t="s">
        <v>139</v>
      </c>
      <c r="E361" s="236" t="s">
        <v>1</v>
      </c>
      <c r="F361" s="237" t="s">
        <v>422</v>
      </c>
      <c r="G361" s="234"/>
      <c r="H361" s="236" t="s">
        <v>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139</v>
      </c>
      <c r="AU361" s="243" t="s">
        <v>86</v>
      </c>
      <c r="AV361" s="13" t="s">
        <v>84</v>
      </c>
      <c r="AW361" s="13" t="s">
        <v>33</v>
      </c>
      <c r="AX361" s="13" t="s">
        <v>76</v>
      </c>
      <c r="AY361" s="243" t="s">
        <v>132</v>
      </c>
    </row>
    <row r="362" s="14" customFormat="1">
      <c r="A362" s="14"/>
      <c r="B362" s="244"/>
      <c r="C362" s="245"/>
      <c r="D362" s="235" t="s">
        <v>139</v>
      </c>
      <c r="E362" s="246" t="s">
        <v>1</v>
      </c>
      <c r="F362" s="247" t="s">
        <v>423</v>
      </c>
      <c r="G362" s="245"/>
      <c r="H362" s="248">
        <v>72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139</v>
      </c>
      <c r="AU362" s="254" t="s">
        <v>86</v>
      </c>
      <c r="AV362" s="14" t="s">
        <v>86</v>
      </c>
      <c r="AW362" s="14" t="s">
        <v>33</v>
      </c>
      <c r="AX362" s="14" t="s">
        <v>76</v>
      </c>
      <c r="AY362" s="254" t="s">
        <v>132</v>
      </c>
    </row>
    <row r="363" s="15" customFormat="1">
      <c r="A363" s="15"/>
      <c r="B363" s="255"/>
      <c r="C363" s="256"/>
      <c r="D363" s="235" t="s">
        <v>139</v>
      </c>
      <c r="E363" s="257" t="s">
        <v>1</v>
      </c>
      <c r="F363" s="258" t="s">
        <v>142</v>
      </c>
      <c r="G363" s="256"/>
      <c r="H363" s="259">
        <v>539.81999999999994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5" t="s">
        <v>139</v>
      </c>
      <c r="AU363" s="265" t="s">
        <v>86</v>
      </c>
      <c r="AV363" s="15" t="s">
        <v>138</v>
      </c>
      <c r="AW363" s="15" t="s">
        <v>33</v>
      </c>
      <c r="AX363" s="15" t="s">
        <v>84</v>
      </c>
      <c r="AY363" s="265" t="s">
        <v>132</v>
      </c>
    </row>
    <row r="364" s="2" customFormat="1" ht="24.15" customHeight="1">
      <c r="A364" s="38"/>
      <c r="B364" s="39"/>
      <c r="C364" s="219" t="s">
        <v>266</v>
      </c>
      <c r="D364" s="219" t="s">
        <v>134</v>
      </c>
      <c r="E364" s="220" t="s">
        <v>424</v>
      </c>
      <c r="F364" s="221" t="s">
        <v>425</v>
      </c>
      <c r="G364" s="222" t="s">
        <v>137</v>
      </c>
      <c r="H364" s="223">
        <v>252.41999999999999</v>
      </c>
      <c r="I364" s="224"/>
      <c r="J364" s="225">
        <f>ROUND(I364*H364,2)</f>
        <v>0</v>
      </c>
      <c r="K364" s="226"/>
      <c r="L364" s="44"/>
      <c r="M364" s="227" t="s">
        <v>1</v>
      </c>
      <c r="N364" s="228" t="s">
        <v>41</v>
      </c>
      <c r="O364" s="91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1" t="s">
        <v>138</v>
      </c>
      <c r="AT364" s="231" t="s">
        <v>134</v>
      </c>
      <c r="AU364" s="231" t="s">
        <v>86</v>
      </c>
      <c r="AY364" s="17" t="s">
        <v>132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7" t="s">
        <v>84</v>
      </c>
      <c r="BK364" s="232">
        <f>ROUND(I364*H364,2)</f>
        <v>0</v>
      </c>
      <c r="BL364" s="17" t="s">
        <v>138</v>
      </c>
      <c r="BM364" s="231" t="s">
        <v>426</v>
      </c>
    </row>
    <row r="365" s="13" customFormat="1">
      <c r="A365" s="13"/>
      <c r="B365" s="233"/>
      <c r="C365" s="234"/>
      <c r="D365" s="235" t="s">
        <v>139</v>
      </c>
      <c r="E365" s="236" t="s">
        <v>1</v>
      </c>
      <c r="F365" s="237" t="s">
        <v>408</v>
      </c>
      <c r="G365" s="234"/>
      <c r="H365" s="236" t="s">
        <v>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139</v>
      </c>
      <c r="AU365" s="243" t="s">
        <v>86</v>
      </c>
      <c r="AV365" s="13" t="s">
        <v>84</v>
      </c>
      <c r="AW365" s="13" t="s">
        <v>33</v>
      </c>
      <c r="AX365" s="13" t="s">
        <v>76</v>
      </c>
      <c r="AY365" s="243" t="s">
        <v>132</v>
      </c>
    </row>
    <row r="366" s="14" customFormat="1">
      <c r="A366" s="14"/>
      <c r="B366" s="244"/>
      <c r="C366" s="245"/>
      <c r="D366" s="235" t="s">
        <v>139</v>
      </c>
      <c r="E366" s="246" t="s">
        <v>1</v>
      </c>
      <c r="F366" s="247" t="s">
        <v>409</v>
      </c>
      <c r="G366" s="245"/>
      <c r="H366" s="248">
        <v>15.119999999999999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139</v>
      </c>
      <c r="AU366" s="254" t="s">
        <v>86</v>
      </c>
      <c r="AV366" s="14" t="s">
        <v>86</v>
      </c>
      <c r="AW366" s="14" t="s">
        <v>33</v>
      </c>
      <c r="AX366" s="14" t="s">
        <v>76</v>
      </c>
      <c r="AY366" s="254" t="s">
        <v>132</v>
      </c>
    </row>
    <row r="367" s="13" customFormat="1">
      <c r="A367" s="13"/>
      <c r="B367" s="233"/>
      <c r="C367" s="234"/>
      <c r="D367" s="235" t="s">
        <v>139</v>
      </c>
      <c r="E367" s="236" t="s">
        <v>1</v>
      </c>
      <c r="F367" s="237" t="s">
        <v>411</v>
      </c>
      <c r="G367" s="234"/>
      <c r="H367" s="236" t="s">
        <v>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139</v>
      </c>
      <c r="AU367" s="243" t="s">
        <v>86</v>
      </c>
      <c r="AV367" s="13" t="s">
        <v>84</v>
      </c>
      <c r="AW367" s="13" t="s">
        <v>33</v>
      </c>
      <c r="AX367" s="13" t="s">
        <v>76</v>
      </c>
      <c r="AY367" s="243" t="s">
        <v>132</v>
      </c>
    </row>
    <row r="368" s="14" customFormat="1">
      <c r="A368" s="14"/>
      <c r="B368" s="244"/>
      <c r="C368" s="245"/>
      <c r="D368" s="235" t="s">
        <v>139</v>
      </c>
      <c r="E368" s="246" t="s">
        <v>1</v>
      </c>
      <c r="F368" s="247" t="s">
        <v>412</v>
      </c>
      <c r="G368" s="245"/>
      <c r="H368" s="248">
        <v>117.3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139</v>
      </c>
      <c r="AU368" s="254" t="s">
        <v>86</v>
      </c>
      <c r="AV368" s="14" t="s">
        <v>86</v>
      </c>
      <c r="AW368" s="14" t="s">
        <v>33</v>
      </c>
      <c r="AX368" s="14" t="s">
        <v>76</v>
      </c>
      <c r="AY368" s="254" t="s">
        <v>132</v>
      </c>
    </row>
    <row r="369" s="13" customFormat="1">
      <c r="A369" s="13"/>
      <c r="B369" s="233"/>
      <c r="C369" s="234"/>
      <c r="D369" s="235" t="s">
        <v>139</v>
      </c>
      <c r="E369" s="236" t="s">
        <v>1</v>
      </c>
      <c r="F369" s="237" t="s">
        <v>413</v>
      </c>
      <c r="G369" s="234"/>
      <c r="H369" s="236" t="s">
        <v>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139</v>
      </c>
      <c r="AU369" s="243" t="s">
        <v>86</v>
      </c>
      <c r="AV369" s="13" t="s">
        <v>84</v>
      </c>
      <c r="AW369" s="13" t="s">
        <v>33</v>
      </c>
      <c r="AX369" s="13" t="s">
        <v>76</v>
      </c>
      <c r="AY369" s="243" t="s">
        <v>132</v>
      </c>
    </row>
    <row r="370" s="14" customFormat="1">
      <c r="A370" s="14"/>
      <c r="B370" s="244"/>
      <c r="C370" s="245"/>
      <c r="D370" s="235" t="s">
        <v>139</v>
      </c>
      <c r="E370" s="246" t="s">
        <v>1</v>
      </c>
      <c r="F370" s="247" t="s">
        <v>414</v>
      </c>
      <c r="G370" s="245"/>
      <c r="H370" s="248">
        <v>120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139</v>
      </c>
      <c r="AU370" s="254" t="s">
        <v>86</v>
      </c>
      <c r="AV370" s="14" t="s">
        <v>86</v>
      </c>
      <c r="AW370" s="14" t="s">
        <v>33</v>
      </c>
      <c r="AX370" s="14" t="s">
        <v>76</v>
      </c>
      <c r="AY370" s="254" t="s">
        <v>132</v>
      </c>
    </row>
    <row r="371" s="15" customFormat="1">
      <c r="A371" s="15"/>
      <c r="B371" s="255"/>
      <c r="C371" s="256"/>
      <c r="D371" s="235" t="s">
        <v>139</v>
      </c>
      <c r="E371" s="257" t="s">
        <v>1</v>
      </c>
      <c r="F371" s="258" t="s">
        <v>142</v>
      </c>
      <c r="G371" s="256"/>
      <c r="H371" s="259">
        <v>252.41999999999999</v>
      </c>
      <c r="I371" s="260"/>
      <c r="J371" s="256"/>
      <c r="K371" s="256"/>
      <c r="L371" s="261"/>
      <c r="M371" s="262"/>
      <c r="N371" s="263"/>
      <c r="O371" s="263"/>
      <c r="P371" s="263"/>
      <c r="Q371" s="263"/>
      <c r="R371" s="263"/>
      <c r="S371" s="263"/>
      <c r="T371" s="26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5" t="s">
        <v>139</v>
      </c>
      <c r="AU371" s="265" t="s">
        <v>86</v>
      </c>
      <c r="AV371" s="15" t="s">
        <v>138</v>
      </c>
      <c r="AW371" s="15" t="s">
        <v>33</v>
      </c>
      <c r="AX371" s="15" t="s">
        <v>84</v>
      </c>
      <c r="AY371" s="265" t="s">
        <v>132</v>
      </c>
    </row>
    <row r="372" s="2" customFormat="1" ht="24.15" customHeight="1">
      <c r="A372" s="38"/>
      <c r="B372" s="39"/>
      <c r="C372" s="219" t="s">
        <v>427</v>
      </c>
      <c r="D372" s="219" t="s">
        <v>134</v>
      </c>
      <c r="E372" s="220" t="s">
        <v>428</v>
      </c>
      <c r="F372" s="221" t="s">
        <v>429</v>
      </c>
      <c r="G372" s="222" t="s">
        <v>137</v>
      </c>
      <c r="H372" s="223">
        <v>99.394999999999996</v>
      </c>
      <c r="I372" s="224"/>
      <c r="J372" s="225">
        <f>ROUND(I372*H372,2)</f>
        <v>0</v>
      </c>
      <c r="K372" s="226"/>
      <c r="L372" s="44"/>
      <c r="M372" s="227" t="s">
        <v>1</v>
      </c>
      <c r="N372" s="228" t="s">
        <v>41</v>
      </c>
      <c r="O372" s="91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1" t="s">
        <v>138</v>
      </c>
      <c r="AT372" s="231" t="s">
        <v>134</v>
      </c>
      <c r="AU372" s="231" t="s">
        <v>86</v>
      </c>
      <c r="AY372" s="17" t="s">
        <v>132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7" t="s">
        <v>84</v>
      </c>
      <c r="BK372" s="232">
        <f>ROUND(I372*H372,2)</f>
        <v>0</v>
      </c>
      <c r="BL372" s="17" t="s">
        <v>138</v>
      </c>
      <c r="BM372" s="231" t="s">
        <v>430</v>
      </c>
    </row>
    <row r="373" s="13" customFormat="1">
      <c r="A373" s="13"/>
      <c r="B373" s="233"/>
      <c r="C373" s="234"/>
      <c r="D373" s="235" t="s">
        <v>139</v>
      </c>
      <c r="E373" s="236" t="s">
        <v>1</v>
      </c>
      <c r="F373" s="237" t="s">
        <v>431</v>
      </c>
      <c r="G373" s="234"/>
      <c r="H373" s="236" t="s">
        <v>1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139</v>
      </c>
      <c r="AU373" s="243" t="s">
        <v>86</v>
      </c>
      <c r="AV373" s="13" t="s">
        <v>84</v>
      </c>
      <c r="AW373" s="13" t="s">
        <v>33</v>
      </c>
      <c r="AX373" s="13" t="s">
        <v>76</v>
      </c>
      <c r="AY373" s="243" t="s">
        <v>132</v>
      </c>
    </row>
    <row r="374" s="14" customFormat="1">
      <c r="A374" s="14"/>
      <c r="B374" s="244"/>
      <c r="C374" s="245"/>
      <c r="D374" s="235" t="s">
        <v>139</v>
      </c>
      <c r="E374" s="246" t="s">
        <v>1</v>
      </c>
      <c r="F374" s="247" t="s">
        <v>432</v>
      </c>
      <c r="G374" s="245"/>
      <c r="H374" s="248">
        <v>99.394999999999996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139</v>
      </c>
      <c r="AU374" s="254" t="s">
        <v>86</v>
      </c>
      <c r="AV374" s="14" t="s">
        <v>86</v>
      </c>
      <c r="AW374" s="14" t="s">
        <v>33</v>
      </c>
      <c r="AX374" s="14" t="s">
        <v>76</v>
      </c>
      <c r="AY374" s="254" t="s">
        <v>132</v>
      </c>
    </row>
    <row r="375" s="15" customFormat="1">
      <c r="A375" s="15"/>
      <c r="B375" s="255"/>
      <c r="C375" s="256"/>
      <c r="D375" s="235" t="s">
        <v>139</v>
      </c>
      <c r="E375" s="257" t="s">
        <v>1</v>
      </c>
      <c r="F375" s="258" t="s">
        <v>142</v>
      </c>
      <c r="G375" s="256"/>
      <c r="H375" s="259">
        <v>99.394999999999996</v>
      </c>
      <c r="I375" s="260"/>
      <c r="J375" s="256"/>
      <c r="K375" s="256"/>
      <c r="L375" s="261"/>
      <c r="M375" s="262"/>
      <c r="N375" s="263"/>
      <c r="O375" s="263"/>
      <c r="P375" s="263"/>
      <c r="Q375" s="263"/>
      <c r="R375" s="263"/>
      <c r="S375" s="263"/>
      <c r="T375" s="264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5" t="s">
        <v>139</v>
      </c>
      <c r="AU375" s="265" t="s">
        <v>86</v>
      </c>
      <c r="AV375" s="15" t="s">
        <v>138</v>
      </c>
      <c r="AW375" s="15" t="s">
        <v>33</v>
      </c>
      <c r="AX375" s="15" t="s">
        <v>84</v>
      </c>
      <c r="AY375" s="265" t="s">
        <v>132</v>
      </c>
    </row>
    <row r="376" s="2" customFormat="1" ht="24.15" customHeight="1">
      <c r="A376" s="38"/>
      <c r="B376" s="39"/>
      <c r="C376" s="219" t="s">
        <v>271</v>
      </c>
      <c r="D376" s="219" t="s">
        <v>134</v>
      </c>
      <c r="E376" s="220" t="s">
        <v>433</v>
      </c>
      <c r="F376" s="221" t="s">
        <v>434</v>
      </c>
      <c r="G376" s="222" t="s">
        <v>137</v>
      </c>
      <c r="H376" s="223">
        <v>997.36900000000003</v>
      </c>
      <c r="I376" s="224"/>
      <c r="J376" s="225">
        <f>ROUND(I376*H376,2)</f>
        <v>0</v>
      </c>
      <c r="K376" s="226"/>
      <c r="L376" s="44"/>
      <c r="M376" s="227" t="s">
        <v>1</v>
      </c>
      <c r="N376" s="228" t="s">
        <v>41</v>
      </c>
      <c r="O376" s="91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1" t="s">
        <v>138</v>
      </c>
      <c r="AT376" s="231" t="s">
        <v>134</v>
      </c>
      <c r="AU376" s="231" t="s">
        <v>86</v>
      </c>
      <c r="AY376" s="17" t="s">
        <v>132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7" t="s">
        <v>84</v>
      </c>
      <c r="BK376" s="232">
        <f>ROUND(I376*H376,2)</f>
        <v>0</v>
      </c>
      <c r="BL376" s="17" t="s">
        <v>138</v>
      </c>
      <c r="BM376" s="231" t="s">
        <v>435</v>
      </c>
    </row>
    <row r="377" s="13" customFormat="1">
      <c r="A377" s="13"/>
      <c r="B377" s="233"/>
      <c r="C377" s="234"/>
      <c r="D377" s="235" t="s">
        <v>139</v>
      </c>
      <c r="E377" s="236" t="s">
        <v>1</v>
      </c>
      <c r="F377" s="237" t="s">
        <v>404</v>
      </c>
      <c r="G377" s="234"/>
      <c r="H377" s="236" t="s">
        <v>1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139</v>
      </c>
      <c r="AU377" s="243" t="s">
        <v>86</v>
      </c>
      <c r="AV377" s="13" t="s">
        <v>84</v>
      </c>
      <c r="AW377" s="13" t="s">
        <v>33</v>
      </c>
      <c r="AX377" s="13" t="s">
        <v>76</v>
      </c>
      <c r="AY377" s="243" t="s">
        <v>132</v>
      </c>
    </row>
    <row r="378" s="13" customFormat="1">
      <c r="A378" s="13"/>
      <c r="B378" s="233"/>
      <c r="C378" s="234"/>
      <c r="D378" s="235" t="s">
        <v>139</v>
      </c>
      <c r="E378" s="236" t="s">
        <v>1</v>
      </c>
      <c r="F378" s="237" t="s">
        <v>405</v>
      </c>
      <c r="G378" s="234"/>
      <c r="H378" s="236" t="s">
        <v>1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139</v>
      </c>
      <c r="AU378" s="243" t="s">
        <v>86</v>
      </c>
      <c r="AV378" s="13" t="s">
        <v>84</v>
      </c>
      <c r="AW378" s="13" t="s">
        <v>33</v>
      </c>
      <c r="AX378" s="13" t="s">
        <v>76</v>
      </c>
      <c r="AY378" s="243" t="s">
        <v>132</v>
      </c>
    </row>
    <row r="379" s="14" customFormat="1">
      <c r="A379" s="14"/>
      <c r="B379" s="244"/>
      <c r="C379" s="245"/>
      <c r="D379" s="235" t="s">
        <v>139</v>
      </c>
      <c r="E379" s="246" t="s">
        <v>1</v>
      </c>
      <c r="F379" s="247" t="s">
        <v>406</v>
      </c>
      <c r="G379" s="245"/>
      <c r="H379" s="248">
        <v>467.81999999999999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139</v>
      </c>
      <c r="AU379" s="254" t="s">
        <v>86</v>
      </c>
      <c r="AV379" s="14" t="s">
        <v>86</v>
      </c>
      <c r="AW379" s="14" t="s">
        <v>33</v>
      </c>
      <c r="AX379" s="14" t="s">
        <v>76</v>
      </c>
      <c r="AY379" s="254" t="s">
        <v>132</v>
      </c>
    </row>
    <row r="380" s="13" customFormat="1">
      <c r="A380" s="13"/>
      <c r="B380" s="233"/>
      <c r="C380" s="234"/>
      <c r="D380" s="235" t="s">
        <v>139</v>
      </c>
      <c r="E380" s="236" t="s">
        <v>1</v>
      </c>
      <c r="F380" s="237" t="s">
        <v>356</v>
      </c>
      <c r="G380" s="234"/>
      <c r="H380" s="236" t="s">
        <v>1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139</v>
      </c>
      <c r="AU380" s="243" t="s">
        <v>86</v>
      </c>
      <c r="AV380" s="13" t="s">
        <v>84</v>
      </c>
      <c r="AW380" s="13" t="s">
        <v>33</v>
      </c>
      <c r="AX380" s="13" t="s">
        <v>76</v>
      </c>
      <c r="AY380" s="243" t="s">
        <v>132</v>
      </c>
    </row>
    <row r="381" s="14" customFormat="1">
      <c r="A381" s="14"/>
      <c r="B381" s="244"/>
      <c r="C381" s="245"/>
      <c r="D381" s="235" t="s">
        <v>139</v>
      </c>
      <c r="E381" s="246" t="s">
        <v>1</v>
      </c>
      <c r="F381" s="247" t="s">
        <v>407</v>
      </c>
      <c r="G381" s="245"/>
      <c r="H381" s="248">
        <v>51.128999999999998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139</v>
      </c>
      <c r="AU381" s="254" t="s">
        <v>86</v>
      </c>
      <c r="AV381" s="14" t="s">
        <v>86</v>
      </c>
      <c r="AW381" s="14" t="s">
        <v>33</v>
      </c>
      <c r="AX381" s="14" t="s">
        <v>76</v>
      </c>
      <c r="AY381" s="254" t="s">
        <v>132</v>
      </c>
    </row>
    <row r="382" s="13" customFormat="1">
      <c r="A382" s="13"/>
      <c r="B382" s="233"/>
      <c r="C382" s="234"/>
      <c r="D382" s="235" t="s">
        <v>139</v>
      </c>
      <c r="E382" s="236" t="s">
        <v>1</v>
      </c>
      <c r="F382" s="237" t="s">
        <v>408</v>
      </c>
      <c r="G382" s="234"/>
      <c r="H382" s="236" t="s">
        <v>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139</v>
      </c>
      <c r="AU382" s="243" t="s">
        <v>86</v>
      </c>
      <c r="AV382" s="13" t="s">
        <v>84</v>
      </c>
      <c r="AW382" s="13" t="s">
        <v>33</v>
      </c>
      <c r="AX382" s="13" t="s">
        <v>76</v>
      </c>
      <c r="AY382" s="243" t="s">
        <v>132</v>
      </c>
    </row>
    <row r="383" s="14" customFormat="1">
      <c r="A383" s="14"/>
      <c r="B383" s="244"/>
      <c r="C383" s="245"/>
      <c r="D383" s="235" t="s">
        <v>139</v>
      </c>
      <c r="E383" s="246" t="s">
        <v>1</v>
      </c>
      <c r="F383" s="247" t="s">
        <v>409</v>
      </c>
      <c r="G383" s="245"/>
      <c r="H383" s="248">
        <v>15.119999999999999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139</v>
      </c>
      <c r="AU383" s="254" t="s">
        <v>86</v>
      </c>
      <c r="AV383" s="14" t="s">
        <v>86</v>
      </c>
      <c r="AW383" s="14" t="s">
        <v>33</v>
      </c>
      <c r="AX383" s="14" t="s">
        <v>76</v>
      </c>
      <c r="AY383" s="254" t="s">
        <v>132</v>
      </c>
    </row>
    <row r="384" s="13" customFormat="1">
      <c r="A384" s="13"/>
      <c r="B384" s="233"/>
      <c r="C384" s="234"/>
      <c r="D384" s="235" t="s">
        <v>139</v>
      </c>
      <c r="E384" s="236" t="s">
        <v>1</v>
      </c>
      <c r="F384" s="237" t="s">
        <v>358</v>
      </c>
      <c r="G384" s="234"/>
      <c r="H384" s="236" t="s">
        <v>1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139</v>
      </c>
      <c r="AU384" s="243" t="s">
        <v>86</v>
      </c>
      <c r="AV384" s="13" t="s">
        <v>84</v>
      </c>
      <c r="AW384" s="13" t="s">
        <v>33</v>
      </c>
      <c r="AX384" s="13" t="s">
        <v>76</v>
      </c>
      <c r="AY384" s="243" t="s">
        <v>132</v>
      </c>
    </row>
    <row r="385" s="14" customFormat="1">
      <c r="A385" s="14"/>
      <c r="B385" s="244"/>
      <c r="C385" s="245"/>
      <c r="D385" s="235" t="s">
        <v>139</v>
      </c>
      <c r="E385" s="246" t="s">
        <v>1</v>
      </c>
      <c r="F385" s="247" t="s">
        <v>359</v>
      </c>
      <c r="G385" s="245"/>
      <c r="H385" s="248">
        <v>154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139</v>
      </c>
      <c r="AU385" s="254" t="s">
        <v>86</v>
      </c>
      <c r="AV385" s="14" t="s">
        <v>86</v>
      </c>
      <c r="AW385" s="14" t="s">
        <v>33</v>
      </c>
      <c r="AX385" s="14" t="s">
        <v>76</v>
      </c>
      <c r="AY385" s="254" t="s">
        <v>132</v>
      </c>
    </row>
    <row r="386" s="14" customFormat="1">
      <c r="A386" s="14"/>
      <c r="B386" s="244"/>
      <c r="C386" s="245"/>
      <c r="D386" s="235" t="s">
        <v>139</v>
      </c>
      <c r="E386" s="246" t="s">
        <v>1</v>
      </c>
      <c r="F386" s="247" t="s">
        <v>410</v>
      </c>
      <c r="G386" s="245"/>
      <c r="H386" s="248">
        <v>72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139</v>
      </c>
      <c r="AU386" s="254" t="s">
        <v>86</v>
      </c>
      <c r="AV386" s="14" t="s">
        <v>86</v>
      </c>
      <c r="AW386" s="14" t="s">
        <v>33</v>
      </c>
      <c r="AX386" s="14" t="s">
        <v>76</v>
      </c>
      <c r="AY386" s="254" t="s">
        <v>132</v>
      </c>
    </row>
    <row r="387" s="13" customFormat="1">
      <c r="A387" s="13"/>
      <c r="B387" s="233"/>
      <c r="C387" s="234"/>
      <c r="D387" s="235" t="s">
        <v>139</v>
      </c>
      <c r="E387" s="236" t="s">
        <v>1</v>
      </c>
      <c r="F387" s="237" t="s">
        <v>411</v>
      </c>
      <c r="G387" s="234"/>
      <c r="H387" s="236" t="s">
        <v>1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139</v>
      </c>
      <c r="AU387" s="243" t="s">
        <v>86</v>
      </c>
      <c r="AV387" s="13" t="s">
        <v>84</v>
      </c>
      <c r="AW387" s="13" t="s">
        <v>33</v>
      </c>
      <c r="AX387" s="13" t="s">
        <v>76</v>
      </c>
      <c r="AY387" s="243" t="s">
        <v>132</v>
      </c>
    </row>
    <row r="388" s="14" customFormat="1">
      <c r="A388" s="14"/>
      <c r="B388" s="244"/>
      <c r="C388" s="245"/>
      <c r="D388" s="235" t="s">
        <v>139</v>
      </c>
      <c r="E388" s="246" t="s">
        <v>1</v>
      </c>
      <c r="F388" s="247" t="s">
        <v>412</v>
      </c>
      <c r="G388" s="245"/>
      <c r="H388" s="248">
        <v>117.3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139</v>
      </c>
      <c r="AU388" s="254" t="s">
        <v>86</v>
      </c>
      <c r="AV388" s="14" t="s">
        <v>86</v>
      </c>
      <c r="AW388" s="14" t="s">
        <v>33</v>
      </c>
      <c r="AX388" s="14" t="s">
        <v>76</v>
      </c>
      <c r="AY388" s="254" t="s">
        <v>132</v>
      </c>
    </row>
    <row r="389" s="13" customFormat="1">
      <c r="A389" s="13"/>
      <c r="B389" s="233"/>
      <c r="C389" s="234"/>
      <c r="D389" s="235" t="s">
        <v>139</v>
      </c>
      <c r="E389" s="236" t="s">
        <v>1</v>
      </c>
      <c r="F389" s="237" t="s">
        <v>413</v>
      </c>
      <c r="G389" s="234"/>
      <c r="H389" s="236" t="s">
        <v>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139</v>
      </c>
      <c r="AU389" s="243" t="s">
        <v>86</v>
      </c>
      <c r="AV389" s="13" t="s">
        <v>84</v>
      </c>
      <c r="AW389" s="13" t="s">
        <v>33</v>
      </c>
      <c r="AX389" s="13" t="s">
        <v>76</v>
      </c>
      <c r="AY389" s="243" t="s">
        <v>132</v>
      </c>
    </row>
    <row r="390" s="14" customFormat="1">
      <c r="A390" s="14"/>
      <c r="B390" s="244"/>
      <c r="C390" s="245"/>
      <c r="D390" s="235" t="s">
        <v>139</v>
      </c>
      <c r="E390" s="246" t="s">
        <v>1</v>
      </c>
      <c r="F390" s="247" t="s">
        <v>414</v>
      </c>
      <c r="G390" s="245"/>
      <c r="H390" s="248">
        <v>120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139</v>
      </c>
      <c r="AU390" s="254" t="s">
        <v>86</v>
      </c>
      <c r="AV390" s="14" t="s">
        <v>86</v>
      </c>
      <c r="AW390" s="14" t="s">
        <v>33</v>
      </c>
      <c r="AX390" s="14" t="s">
        <v>76</v>
      </c>
      <c r="AY390" s="254" t="s">
        <v>132</v>
      </c>
    </row>
    <row r="391" s="15" customFormat="1">
      <c r="A391" s="15"/>
      <c r="B391" s="255"/>
      <c r="C391" s="256"/>
      <c r="D391" s="235" t="s">
        <v>139</v>
      </c>
      <c r="E391" s="257" t="s">
        <v>1</v>
      </c>
      <c r="F391" s="258" t="s">
        <v>142</v>
      </c>
      <c r="G391" s="256"/>
      <c r="H391" s="259">
        <v>997.36899999999991</v>
      </c>
      <c r="I391" s="260"/>
      <c r="J391" s="256"/>
      <c r="K391" s="256"/>
      <c r="L391" s="261"/>
      <c r="M391" s="262"/>
      <c r="N391" s="263"/>
      <c r="O391" s="263"/>
      <c r="P391" s="263"/>
      <c r="Q391" s="263"/>
      <c r="R391" s="263"/>
      <c r="S391" s="263"/>
      <c r="T391" s="264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5" t="s">
        <v>139</v>
      </c>
      <c r="AU391" s="265" t="s">
        <v>86</v>
      </c>
      <c r="AV391" s="15" t="s">
        <v>138</v>
      </c>
      <c r="AW391" s="15" t="s">
        <v>33</v>
      </c>
      <c r="AX391" s="15" t="s">
        <v>84</v>
      </c>
      <c r="AY391" s="265" t="s">
        <v>132</v>
      </c>
    </row>
    <row r="392" s="2" customFormat="1" ht="24.15" customHeight="1">
      <c r="A392" s="38"/>
      <c r="B392" s="39"/>
      <c r="C392" s="219" t="s">
        <v>436</v>
      </c>
      <c r="D392" s="219" t="s">
        <v>134</v>
      </c>
      <c r="E392" s="220" t="s">
        <v>437</v>
      </c>
      <c r="F392" s="221" t="s">
        <v>438</v>
      </c>
      <c r="G392" s="222" t="s">
        <v>137</v>
      </c>
      <c r="H392" s="223">
        <v>760.06899999999996</v>
      </c>
      <c r="I392" s="224"/>
      <c r="J392" s="225">
        <f>ROUND(I392*H392,2)</f>
        <v>0</v>
      </c>
      <c r="K392" s="226"/>
      <c r="L392" s="44"/>
      <c r="M392" s="227" t="s">
        <v>1</v>
      </c>
      <c r="N392" s="228" t="s">
        <v>41</v>
      </c>
      <c r="O392" s="91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1" t="s">
        <v>138</v>
      </c>
      <c r="AT392" s="231" t="s">
        <v>134</v>
      </c>
      <c r="AU392" s="231" t="s">
        <v>86</v>
      </c>
      <c r="AY392" s="17" t="s">
        <v>132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7" t="s">
        <v>84</v>
      </c>
      <c r="BK392" s="232">
        <f>ROUND(I392*H392,2)</f>
        <v>0</v>
      </c>
      <c r="BL392" s="17" t="s">
        <v>138</v>
      </c>
      <c r="BM392" s="231" t="s">
        <v>439</v>
      </c>
    </row>
    <row r="393" s="13" customFormat="1">
      <c r="A393" s="13"/>
      <c r="B393" s="233"/>
      <c r="C393" s="234"/>
      <c r="D393" s="235" t="s">
        <v>139</v>
      </c>
      <c r="E393" s="236" t="s">
        <v>1</v>
      </c>
      <c r="F393" s="237" t="s">
        <v>404</v>
      </c>
      <c r="G393" s="234"/>
      <c r="H393" s="236" t="s">
        <v>1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139</v>
      </c>
      <c r="AU393" s="243" t="s">
        <v>86</v>
      </c>
      <c r="AV393" s="13" t="s">
        <v>84</v>
      </c>
      <c r="AW393" s="13" t="s">
        <v>33</v>
      </c>
      <c r="AX393" s="13" t="s">
        <v>76</v>
      </c>
      <c r="AY393" s="243" t="s">
        <v>132</v>
      </c>
    </row>
    <row r="394" s="13" customFormat="1">
      <c r="A394" s="13"/>
      <c r="B394" s="233"/>
      <c r="C394" s="234"/>
      <c r="D394" s="235" t="s">
        <v>139</v>
      </c>
      <c r="E394" s="236" t="s">
        <v>1</v>
      </c>
      <c r="F394" s="237" t="s">
        <v>405</v>
      </c>
      <c r="G394" s="234"/>
      <c r="H394" s="236" t="s">
        <v>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139</v>
      </c>
      <c r="AU394" s="243" t="s">
        <v>86</v>
      </c>
      <c r="AV394" s="13" t="s">
        <v>84</v>
      </c>
      <c r="AW394" s="13" t="s">
        <v>33</v>
      </c>
      <c r="AX394" s="13" t="s">
        <v>76</v>
      </c>
      <c r="AY394" s="243" t="s">
        <v>132</v>
      </c>
    </row>
    <row r="395" s="14" customFormat="1">
      <c r="A395" s="14"/>
      <c r="B395" s="244"/>
      <c r="C395" s="245"/>
      <c r="D395" s="235" t="s">
        <v>139</v>
      </c>
      <c r="E395" s="246" t="s">
        <v>1</v>
      </c>
      <c r="F395" s="247" t="s">
        <v>406</v>
      </c>
      <c r="G395" s="245"/>
      <c r="H395" s="248">
        <v>467.81999999999999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139</v>
      </c>
      <c r="AU395" s="254" t="s">
        <v>86</v>
      </c>
      <c r="AV395" s="14" t="s">
        <v>86</v>
      </c>
      <c r="AW395" s="14" t="s">
        <v>33</v>
      </c>
      <c r="AX395" s="14" t="s">
        <v>76</v>
      </c>
      <c r="AY395" s="254" t="s">
        <v>132</v>
      </c>
    </row>
    <row r="396" s="13" customFormat="1">
      <c r="A396" s="13"/>
      <c r="B396" s="233"/>
      <c r="C396" s="234"/>
      <c r="D396" s="235" t="s">
        <v>139</v>
      </c>
      <c r="E396" s="236" t="s">
        <v>1</v>
      </c>
      <c r="F396" s="237" t="s">
        <v>356</v>
      </c>
      <c r="G396" s="234"/>
      <c r="H396" s="236" t="s">
        <v>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139</v>
      </c>
      <c r="AU396" s="243" t="s">
        <v>86</v>
      </c>
      <c r="AV396" s="13" t="s">
        <v>84</v>
      </c>
      <c r="AW396" s="13" t="s">
        <v>33</v>
      </c>
      <c r="AX396" s="13" t="s">
        <v>76</v>
      </c>
      <c r="AY396" s="243" t="s">
        <v>132</v>
      </c>
    </row>
    <row r="397" s="14" customFormat="1">
      <c r="A397" s="14"/>
      <c r="B397" s="244"/>
      <c r="C397" s="245"/>
      <c r="D397" s="235" t="s">
        <v>139</v>
      </c>
      <c r="E397" s="246" t="s">
        <v>1</v>
      </c>
      <c r="F397" s="247" t="s">
        <v>407</v>
      </c>
      <c r="G397" s="245"/>
      <c r="H397" s="248">
        <v>51.128999999999998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139</v>
      </c>
      <c r="AU397" s="254" t="s">
        <v>86</v>
      </c>
      <c r="AV397" s="14" t="s">
        <v>86</v>
      </c>
      <c r="AW397" s="14" t="s">
        <v>33</v>
      </c>
      <c r="AX397" s="14" t="s">
        <v>76</v>
      </c>
      <c r="AY397" s="254" t="s">
        <v>132</v>
      </c>
    </row>
    <row r="398" s="13" customFormat="1">
      <c r="A398" s="13"/>
      <c r="B398" s="233"/>
      <c r="C398" s="234"/>
      <c r="D398" s="235" t="s">
        <v>139</v>
      </c>
      <c r="E398" s="236" t="s">
        <v>1</v>
      </c>
      <c r="F398" s="237" t="s">
        <v>408</v>
      </c>
      <c r="G398" s="234"/>
      <c r="H398" s="236" t="s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139</v>
      </c>
      <c r="AU398" s="243" t="s">
        <v>86</v>
      </c>
      <c r="AV398" s="13" t="s">
        <v>84</v>
      </c>
      <c r="AW398" s="13" t="s">
        <v>33</v>
      </c>
      <c r="AX398" s="13" t="s">
        <v>76</v>
      </c>
      <c r="AY398" s="243" t="s">
        <v>132</v>
      </c>
    </row>
    <row r="399" s="14" customFormat="1">
      <c r="A399" s="14"/>
      <c r="B399" s="244"/>
      <c r="C399" s="245"/>
      <c r="D399" s="235" t="s">
        <v>139</v>
      </c>
      <c r="E399" s="246" t="s">
        <v>1</v>
      </c>
      <c r="F399" s="247" t="s">
        <v>409</v>
      </c>
      <c r="G399" s="245"/>
      <c r="H399" s="248">
        <v>15.119999999999999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139</v>
      </c>
      <c r="AU399" s="254" t="s">
        <v>86</v>
      </c>
      <c r="AV399" s="14" t="s">
        <v>86</v>
      </c>
      <c r="AW399" s="14" t="s">
        <v>33</v>
      </c>
      <c r="AX399" s="14" t="s">
        <v>76</v>
      </c>
      <c r="AY399" s="254" t="s">
        <v>132</v>
      </c>
    </row>
    <row r="400" s="13" customFormat="1">
      <c r="A400" s="13"/>
      <c r="B400" s="233"/>
      <c r="C400" s="234"/>
      <c r="D400" s="235" t="s">
        <v>139</v>
      </c>
      <c r="E400" s="236" t="s">
        <v>1</v>
      </c>
      <c r="F400" s="237" t="s">
        <v>358</v>
      </c>
      <c r="G400" s="234"/>
      <c r="H400" s="236" t="s">
        <v>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139</v>
      </c>
      <c r="AU400" s="243" t="s">
        <v>86</v>
      </c>
      <c r="AV400" s="13" t="s">
        <v>84</v>
      </c>
      <c r="AW400" s="13" t="s">
        <v>33</v>
      </c>
      <c r="AX400" s="13" t="s">
        <v>76</v>
      </c>
      <c r="AY400" s="243" t="s">
        <v>132</v>
      </c>
    </row>
    <row r="401" s="14" customFormat="1">
      <c r="A401" s="14"/>
      <c r="B401" s="244"/>
      <c r="C401" s="245"/>
      <c r="D401" s="235" t="s">
        <v>139</v>
      </c>
      <c r="E401" s="246" t="s">
        <v>1</v>
      </c>
      <c r="F401" s="247" t="s">
        <v>359</v>
      </c>
      <c r="G401" s="245"/>
      <c r="H401" s="248">
        <v>154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139</v>
      </c>
      <c r="AU401" s="254" t="s">
        <v>86</v>
      </c>
      <c r="AV401" s="14" t="s">
        <v>86</v>
      </c>
      <c r="AW401" s="14" t="s">
        <v>33</v>
      </c>
      <c r="AX401" s="14" t="s">
        <v>76</v>
      </c>
      <c r="AY401" s="254" t="s">
        <v>132</v>
      </c>
    </row>
    <row r="402" s="14" customFormat="1">
      <c r="A402" s="14"/>
      <c r="B402" s="244"/>
      <c r="C402" s="245"/>
      <c r="D402" s="235" t="s">
        <v>139</v>
      </c>
      <c r="E402" s="246" t="s">
        <v>1</v>
      </c>
      <c r="F402" s="247" t="s">
        <v>423</v>
      </c>
      <c r="G402" s="245"/>
      <c r="H402" s="248">
        <v>72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139</v>
      </c>
      <c r="AU402" s="254" t="s">
        <v>86</v>
      </c>
      <c r="AV402" s="14" t="s">
        <v>86</v>
      </c>
      <c r="AW402" s="14" t="s">
        <v>33</v>
      </c>
      <c r="AX402" s="14" t="s">
        <v>76</v>
      </c>
      <c r="AY402" s="254" t="s">
        <v>132</v>
      </c>
    </row>
    <row r="403" s="15" customFormat="1">
      <c r="A403" s="15"/>
      <c r="B403" s="255"/>
      <c r="C403" s="256"/>
      <c r="D403" s="235" t="s">
        <v>139</v>
      </c>
      <c r="E403" s="257" t="s">
        <v>1</v>
      </c>
      <c r="F403" s="258" t="s">
        <v>142</v>
      </c>
      <c r="G403" s="256"/>
      <c r="H403" s="259">
        <v>760.06899999999996</v>
      </c>
      <c r="I403" s="260"/>
      <c r="J403" s="256"/>
      <c r="K403" s="256"/>
      <c r="L403" s="261"/>
      <c r="M403" s="262"/>
      <c r="N403" s="263"/>
      <c r="O403" s="263"/>
      <c r="P403" s="263"/>
      <c r="Q403" s="263"/>
      <c r="R403" s="263"/>
      <c r="S403" s="263"/>
      <c r="T403" s="264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5" t="s">
        <v>139</v>
      </c>
      <c r="AU403" s="265" t="s">
        <v>86</v>
      </c>
      <c r="AV403" s="15" t="s">
        <v>138</v>
      </c>
      <c r="AW403" s="15" t="s">
        <v>33</v>
      </c>
      <c r="AX403" s="15" t="s">
        <v>84</v>
      </c>
      <c r="AY403" s="265" t="s">
        <v>132</v>
      </c>
    </row>
    <row r="404" s="12" customFormat="1" ht="22.8" customHeight="1">
      <c r="A404" s="12"/>
      <c r="B404" s="203"/>
      <c r="C404" s="204"/>
      <c r="D404" s="205" t="s">
        <v>75</v>
      </c>
      <c r="E404" s="217" t="s">
        <v>440</v>
      </c>
      <c r="F404" s="217" t="s">
        <v>441</v>
      </c>
      <c r="G404" s="204"/>
      <c r="H404" s="204"/>
      <c r="I404" s="207"/>
      <c r="J404" s="218">
        <f>BK404</f>
        <v>0</v>
      </c>
      <c r="K404" s="204"/>
      <c r="L404" s="209"/>
      <c r="M404" s="210"/>
      <c r="N404" s="211"/>
      <c r="O404" s="211"/>
      <c r="P404" s="212">
        <f>SUM(P405:P419)</f>
        <v>0</v>
      </c>
      <c r="Q404" s="211"/>
      <c r="R404" s="212">
        <f>SUM(R405:R419)</f>
        <v>0</v>
      </c>
      <c r="S404" s="211"/>
      <c r="T404" s="213">
        <f>SUM(T405:T419)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4" t="s">
        <v>84</v>
      </c>
      <c r="AT404" s="215" t="s">
        <v>75</v>
      </c>
      <c r="AU404" s="215" t="s">
        <v>84</v>
      </c>
      <c r="AY404" s="214" t="s">
        <v>132</v>
      </c>
      <c r="BK404" s="216">
        <f>SUM(BK405:BK419)</f>
        <v>0</v>
      </c>
    </row>
    <row r="405" s="2" customFormat="1" ht="24.15" customHeight="1">
      <c r="A405" s="38"/>
      <c r="B405" s="39"/>
      <c r="C405" s="219" t="s">
        <v>275</v>
      </c>
      <c r="D405" s="219" t="s">
        <v>134</v>
      </c>
      <c r="E405" s="220" t="s">
        <v>442</v>
      </c>
      <c r="F405" s="221" t="s">
        <v>443</v>
      </c>
      <c r="G405" s="222" t="s">
        <v>171</v>
      </c>
      <c r="H405" s="223">
        <v>156.43299999999999</v>
      </c>
      <c r="I405" s="224"/>
      <c r="J405" s="225">
        <f>ROUND(I405*H405,2)</f>
        <v>0</v>
      </c>
      <c r="K405" s="226"/>
      <c r="L405" s="44"/>
      <c r="M405" s="227" t="s">
        <v>1</v>
      </c>
      <c r="N405" s="228" t="s">
        <v>41</v>
      </c>
      <c r="O405" s="91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1" t="s">
        <v>138</v>
      </c>
      <c r="AT405" s="231" t="s">
        <v>134</v>
      </c>
      <c r="AU405" s="231" t="s">
        <v>86</v>
      </c>
      <c r="AY405" s="17" t="s">
        <v>132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7" t="s">
        <v>84</v>
      </c>
      <c r="BK405" s="232">
        <f>ROUND(I405*H405,2)</f>
        <v>0</v>
      </c>
      <c r="BL405" s="17" t="s">
        <v>138</v>
      </c>
      <c r="BM405" s="231" t="s">
        <v>444</v>
      </c>
    </row>
    <row r="406" s="2" customFormat="1" ht="16.5" customHeight="1">
      <c r="A406" s="38"/>
      <c r="B406" s="39"/>
      <c r="C406" s="219" t="s">
        <v>445</v>
      </c>
      <c r="D406" s="219" t="s">
        <v>134</v>
      </c>
      <c r="E406" s="220" t="s">
        <v>446</v>
      </c>
      <c r="F406" s="221" t="s">
        <v>447</v>
      </c>
      <c r="G406" s="222" t="s">
        <v>171</v>
      </c>
      <c r="H406" s="223">
        <v>1729.222</v>
      </c>
      <c r="I406" s="224"/>
      <c r="J406" s="225">
        <f>ROUND(I406*H406,2)</f>
        <v>0</v>
      </c>
      <c r="K406" s="226"/>
      <c r="L406" s="44"/>
      <c r="M406" s="227" t="s">
        <v>1</v>
      </c>
      <c r="N406" s="228" t="s">
        <v>41</v>
      </c>
      <c r="O406" s="91"/>
      <c r="P406" s="229">
        <f>O406*H406</f>
        <v>0</v>
      </c>
      <c r="Q406" s="229">
        <v>0</v>
      </c>
      <c r="R406" s="229">
        <f>Q406*H406</f>
        <v>0</v>
      </c>
      <c r="S406" s="229">
        <v>0</v>
      </c>
      <c r="T406" s="23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1" t="s">
        <v>138</v>
      </c>
      <c r="AT406" s="231" t="s">
        <v>134</v>
      </c>
      <c r="AU406" s="231" t="s">
        <v>86</v>
      </c>
      <c r="AY406" s="17" t="s">
        <v>132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7" t="s">
        <v>84</v>
      </c>
      <c r="BK406" s="232">
        <f>ROUND(I406*H406,2)</f>
        <v>0</v>
      </c>
      <c r="BL406" s="17" t="s">
        <v>138</v>
      </c>
      <c r="BM406" s="231" t="s">
        <v>448</v>
      </c>
    </row>
    <row r="407" s="14" customFormat="1">
      <c r="A407" s="14"/>
      <c r="B407" s="244"/>
      <c r="C407" s="245"/>
      <c r="D407" s="235" t="s">
        <v>139</v>
      </c>
      <c r="E407" s="246" t="s">
        <v>1</v>
      </c>
      <c r="F407" s="247" t="s">
        <v>449</v>
      </c>
      <c r="G407" s="245"/>
      <c r="H407" s="248">
        <v>1729.222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139</v>
      </c>
      <c r="AU407" s="254" t="s">
        <v>86</v>
      </c>
      <c r="AV407" s="14" t="s">
        <v>86</v>
      </c>
      <c r="AW407" s="14" t="s">
        <v>33</v>
      </c>
      <c r="AX407" s="14" t="s">
        <v>76</v>
      </c>
      <c r="AY407" s="254" t="s">
        <v>132</v>
      </c>
    </row>
    <row r="408" s="15" customFormat="1">
      <c r="A408" s="15"/>
      <c r="B408" s="255"/>
      <c r="C408" s="256"/>
      <c r="D408" s="235" t="s">
        <v>139</v>
      </c>
      <c r="E408" s="257" t="s">
        <v>1</v>
      </c>
      <c r="F408" s="258" t="s">
        <v>142</v>
      </c>
      <c r="G408" s="256"/>
      <c r="H408" s="259">
        <v>1729.222</v>
      </c>
      <c r="I408" s="260"/>
      <c r="J408" s="256"/>
      <c r="K408" s="256"/>
      <c r="L408" s="261"/>
      <c r="M408" s="262"/>
      <c r="N408" s="263"/>
      <c r="O408" s="263"/>
      <c r="P408" s="263"/>
      <c r="Q408" s="263"/>
      <c r="R408" s="263"/>
      <c r="S408" s="263"/>
      <c r="T408" s="264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5" t="s">
        <v>139</v>
      </c>
      <c r="AU408" s="265" t="s">
        <v>86</v>
      </c>
      <c r="AV408" s="15" t="s">
        <v>138</v>
      </c>
      <c r="AW408" s="15" t="s">
        <v>33</v>
      </c>
      <c r="AX408" s="15" t="s">
        <v>84</v>
      </c>
      <c r="AY408" s="265" t="s">
        <v>132</v>
      </c>
    </row>
    <row r="409" s="2" customFormat="1" ht="24.15" customHeight="1">
      <c r="A409" s="38"/>
      <c r="B409" s="39"/>
      <c r="C409" s="219" t="s">
        <v>282</v>
      </c>
      <c r="D409" s="219" t="s">
        <v>134</v>
      </c>
      <c r="E409" s="220" t="s">
        <v>450</v>
      </c>
      <c r="F409" s="221" t="s">
        <v>451</v>
      </c>
      <c r="G409" s="222" t="s">
        <v>171</v>
      </c>
      <c r="H409" s="223">
        <v>156.43299999999999</v>
      </c>
      <c r="I409" s="224"/>
      <c r="J409" s="225">
        <f>ROUND(I409*H409,2)</f>
        <v>0</v>
      </c>
      <c r="K409" s="226"/>
      <c r="L409" s="44"/>
      <c r="M409" s="227" t="s">
        <v>1</v>
      </c>
      <c r="N409" s="228" t="s">
        <v>41</v>
      </c>
      <c r="O409" s="91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138</v>
      </c>
      <c r="AT409" s="231" t="s">
        <v>134</v>
      </c>
      <c r="AU409" s="231" t="s">
        <v>86</v>
      </c>
      <c r="AY409" s="17" t="s">
        <v>132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84</v>
      </c>
      <c r="BK409" s="232">
        <f>ROUND(I409*H409,2)</f>
        <v>0</v>
      </c>
      <c r="BL409" s="17" t="s">
        <v>138</v>
      </c>
      <c r="BM409" s="231" t="s">
        <v>452</v>
      </c>
    </row>
    <row r="410" s="2" customFormat="1" ht="44.25" customHeight="1">
      <c r="A410" s="38"/>
      <c r="B410" s="39"/>
      <c r="C410" s="219" t="s">
        <v>453</v>
      </c>
      <c r="D410" s="219" t="s">
        <v>134</v>
      </c>
      <c r="E410" s="220" t="s">
        <v>454</v>
      </c>
      <c r="F410" s="221" t="s">
        <v>455</v>
      </c>
      <c r="G410" s="222" t="s">
        <v>171</v>
      </c>
      <c r="H410" s="223">
        <v>13.861000000000001</v>
      </c>
      <c r="I410" s="224"/>
      <c r="J410" s="225">
        <f>ROUND(I410*H410,2)</f>
        <v>0</v>
      </c>
      <c r="K410" s="226"/>
      <c r="L410" s="44"/>
      <c r="M410" s="227" t="s">
        <v>1</v>
      </c>
      <c r="N410" s="228" t="s">
        <v>41</v>
      </c>
      <c r="O410" s="91"/>
      <c r="P410" s="229">
        <f>O410*H410</f>
        <v>0</v>
      </c>
      <c r="Q410" s="229">
        <v>0</v>
      </c>
      <c r="R410" s="229">
        <f>Q410*H410</f>
        <v>0</v>
      </c>
      <c r="S410" s="229">
        <v>0</v>
      </c>
      <c r="T410" s="230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1" t="s">
        <v>138</v>
      </c>
      <c r="AT410" s="231" t="s">
        <v>134</v>
      </c>
      <c r="AU410" s="231" t="s">
        <v>86</v>
      </c>
      <c r="AY410" s="17" t="s">
        <v>132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7" t="s">
        <v>84</v>
      </c>
      <c r="BK410" s="232">
        <f>ROUND(I410*H410,2)</f>
        <v>0</v>
      </c>
      <c r="BL410" s="17" t="s">
        <v>138</v>
      </c>
      <c r="BM410" s="231" t="s">
        <v>456</v>
      </c>
    </row>
    <row r="411" s="14" customFormat="1">
      <c r="A411" s="14"/>
      <c r="B411" s="244"/>
      <c r="C411" s="245"/>
      <c r="D411" s="235" t="s">
        <v>139</v>
      </c>
      <c r="E411" s="246" t="s">
        <v>1</v>
      </c>
      <c r="F411" s="247" t="s">
        <v>457</v>
      </c>
      <c r="G411" s="245"/>
      <c r="H411" s="248">
        <v>13.861000000000001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139</v>
      </c>
      <c r="AU411" s="254" t="s">
        <v>86</v>
      </c>
      <c r="AV411" s="14" t="s">
        <v>86</v>
      </c>
      <c r="AW411" s="14" t="s">
        <v>33</v>
      </c>
      <c r="AX411" s="14" t="s">
        <v>76</v>
      </c>
      <c r="AY411" s="254" t="s">
        <v>132</v>
      </c>
    </row>
    <row r="412" s="15" customFormat="1">
      <c r="A412" s="15"/>
      <c r="B412" s="255"/>
      <c r="C412" s="256"/>
      <c r="D412" s="235" t="s">
        <v>139</v>
      </c>
      <c r="E412" s="257" t="s">
        <v>1</v>
      </c>
      <c r="F412" s="258" t="s">
        <v>142</v>
      </c>
      <c r="G412" s="256"/>
      <c r="H412" s="259">
        <v>13.861000000000001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5" t="s">
        <v>139</v>
      </c>
      <c r="AU412" s="265" t="s">
        <v>86</v>
      </c>
      <c r="AV412" s="15" t="s">
        <v>138</v>
      </c>
      <c r="AW412" s="15" t="s">
        <v>33</v>
      </c>
      <c r="AX412" s="15" t="s">
        <v>84</v>
      </c>
      <c r="AY412" s="265" t="s">
        <v>132</v>
      </c>
    </row>
    <row r="413" s="2" customFormat="1" ht="37.8" customHeight="1">
      <c r="A413" s="38"/>
      <c r="B413" s="39"/>
      <c r="C413" s="219" t="s">
        <v>306</v>
      </c>
      <c r="D413" s="219" t="s">
        <v>134</v>
      </c>
      <c r="E413" s="220" t="s">
        <v>458</v>
      </c>
      <c r="F413" s="221" t="s">
        <v>459</v>
      </c>
      <c r="G413" s="222" t="s">
        <v>171</v>
      </c>
      <c r="H413" s="223">
        <v>69.816000000000002</v>
      </c>
      <c r="I413" s="224"/>
      <c r="J413" s="225">
        <f>ROUND(I413*H413,2)</f>
        <v>0</v>
      </c>
      <c r="K413" s="226"/>
      <c r="L413" s="44"/>
      <c r="M413" s="227" t="s">
        <v>1</v>
      </c>
      <c r="N413" s="228" t="s">
        <v>41</v>
      </c>
      <c r="O413" s="91"/>
      <c r="P413" s="229">
        <f>O413*H413</f>
        <v>0</v>
      </c>
      <c r="Q413" s="229">
        <v>0</v>
      </c>
      <c r="R413" s="229">
        <f>Q413*H413</f>
        <v>0</v>
      </c>
      <c r="S413" s="229">
        <v>0</v>
      </c>
      <c r="T413" s="23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1" t="s">
        <v>138</v>
      </c>
      <c r="AT413" s="231" t="s">
        <v>134</v>
      </c>
      <c r="AU413" s="231" t="s">
        <v>86</v>
      </c>
      <c r="AY413" s="17" t="s">
        <v>132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7" t="s">
        <v>84</v>
      </c>
      <c r="BK413" s="232">
        <f>ROUND(I413*H413,2)</f>
        <v>0</v>
      </c>
      <c r="BL413" s="17" t="s">
        <v>138</v>
      </c>
      <c r="BM413" s="231" t="s">
        <v>460</v>
      </c>
    </row>
    <row r="414" s="13" customFormat="1">
      <c r="A414" s="13"/>
      <c r="B414" s="233"/>
      <c r="C414" s="234"/>
      <c r="D414" s="235" t="s">
        <v>139</v>
      </c>
      <c r="E414" s="236" t="s">
        <v>1</v>
      </c>
      <c r="F414" s="237" t="s">
        <v>461</v>
      </c>
      <c r="G414" s="234"/>
      <c r="H414" s="236" t="s">
        <v>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139</v>
      </c>
      <c r="AU414" s="243" t="s">
        <v>86</v>
      </c>
      <c r="AV414" s="13" t="s">
        <v>84</v>
      </c>
      <c r="AW414" s="13" t="s">
        <v>33</v>
      </c>
      <c r="AX414" s="13" t="s">
        <v>76</v>
      </c>
      <c r="AY414" s="243" t="s">
        <v>132</v>
      </c>
    </row>
    <row r="415" s="14" customFormat="1">
      <c r="A415" s="14"/>
      <c r="B415" s="244"/>
      <c r="C415" s="245"/>
      <c r="D415" s="235" t="s">
        <v>139</v>
      </c>
      <c r="E415" s="246" t="s">
        <v>1</v>
      </c>
      <c r="F415" s="247" t="s">
        <v>462</v>
      </c>
      <c r="G415" s="245"/>
      <c r="H415" s="248">
        <v>69.816000000000002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139</v>
      </c>
      <c r="AU415" s="254" t="s">
        <v>86</v>
      </c>
      <c r="AV415" s="14" t="s">
        <v>86</v>
      </c>
      <c r="AW415" s="14" t="s">
        <v>33</v>
      </c>
      <c r="AX415" s="14" t="s">
        <v>76</v>
      </c>
      <c r="AY415" s="254" t="s">
        <v>132</v>
      </c>
    </row>
    <row r="416" s="15" customFormat="1">
      <c r="A416" s="15"/>
      <c r="B416" s="255"/>
      <c r="C416" s="256"/>
      <c r="D416" s="235" t="s">
        <v>139</v>
      </c>
      <c r="E416" s="257" t="s">
        <v>1</v>
      </c>
      <c r="F416" s="258" t="s">
        <v>142</v>
      </c>
      <c r="G416" s="256"/>
      <c r="H416" s="259">
        <v>69.816000000000002</v>
      </c>
      <c r="I416" s="260"/>
      <c r="J416" s="256"/>
      <c r="K416" s="256"/>
      <c r="L416" s="261"/>
      <c r="M416" s="262"/>
      <c r="N416" s="263"/>
      <c r="O416" s="263"/>
      <c r="P416" s="263"/>
      <c r="Q416" s="263"/>
      <c r="R416" s="263"/>
      <c r="S416" s="263"/>
      <c r="T416" s="264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5" t="s">
        <v>139</v>
      </c>
      <c r="AU416" s="265" t="s">
        <v>86</v>
      </c>
      <c r="AV416" s="15" t="s">
        <v>138</v>
      </c>
      <c r="AW416" s="15" t="s">
        <v>33</v>
      </c>
      <c r="AX416" s="15" t="s">
        <v>84</v>
      </c>
      <c r="AY416" s="265" t="s">
        <v>132</v>
      </c>
    </row>
    <row r="417" s="2" customFormat="1" ht="37.8" customHeight="1">
      <c r="A417" s="38"/>
      <c r="B417" s="39"/>
      <c r="C417" s="219" t="s">
        <v>463</v>
      </c>
      <c r="D417" s="219" t="s">
        <v>134</v>
      </c>
      <c r="E417" s="220" t="s">
        <v>464</v>
      </c>
      <c r="F417" s="221" t="s">
        <v>465</v>
      </c>
      <c r="G417" s="222" t="s">
        <v>171</v>
      </c>
      <c r="H417" s="223">
        <v>72.756</v>
      </c>
      <c r="I417" s="224"/>
      <c r="J417" s="225">
        <f>ROUND(I417*H417,2)</f>
        <v>0</v>
      </c>
      <c r="K417" s="226"/>
      <c r="L417" s="44"/>
      <c r="M417" s="227" t="s">
        <v>1</v>
      </c>
      <c r="N417" s="228" t="s">
        <v>41</v>
      </c>
      <c r="O417" s="91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138</v>
      </c>
      <c r="AT417" s="231" t="s">
        <v>134</v>
      </c>
      <c r="AU417" s="231" t="s">
        <v>86</v>
      </c>
      <c r="AY417" s="17" t="s">
        <v>132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84</v>
      </c>
      <c r="BK417" s="232">
        <f>ROUND(I417*H417,2)</f>
        <v>0</v>
      </c>
      <c r="BL417" s="17" t="s">
        <v>138</v>
      </c>
      <c r="BM417" s="231" t="s">
        <v>466</v>
      </c>
    </row>
    <row r="418" s="14" customFormat="1">
      <c r="A418" s="14"/>
      <c r="B418" s="244"/>
      <c r="C418" s="245"/>
      <c r="D418" s="235" t="s">
        <v>139</v>
      </c>
      <c r="E418" s="246" t="s">
        <v>1</v>
      </c>
      <c r="F418" s="247" t="s">
        <v>467</v>
      </c>
      <c r="G418" s="245"/>
      <c r="H418" s="248">
        <v>72.756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139</v>
      </c>
      <c r="AU418" s="254" t="s">
        <v>86</v>
      </c>
      <c r="AV418" s="14" t="s">
        <v>86</v>
      </c>
      <c r="AW418" s="14" t="s">
        <v>33</v>
      </c>
      <c r="AX418" s="14" t="s">
        <v>76</v>
      </c>
      <c r="AY418" s="254" t="s">
        <v>132</v>
      </c>
    </row>
    <row r="419" s="15" customFormat="1">
      <c r="A419" s="15"/>
      <c r="B419" s="255"/>
      <c r="C419" s="256"/>
      <c r="D419" s="235" t="s">
        <v>139</v>
      </c>
      <c r="E419" s="257" t="s">
        <v>1</v>
      </c>
      <c r="F419" s="258" t="s">
        <v>142</v>
      </c>
      <c r="G419" s="256"/>
      <c r="H419" s="259">
        <v>72.756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5" t="s">
        <v>139</v>
      </c>
      <c r="AU419" s="265" t="s">
        <v>86</v>
      </c>
      <c r="AV419" s="15" t="s">
        <v>138</v>
      </c>
      <c r="AW419" s="15" t="s">
        <v>33</v>
      </c>
      <c r="AX419" s="15" t="s">
        <v>84</v>
      </c>
      <c r="AY419" s="265" t="s">
        <v>132</v>
      </c>
    </row>
    <row r="420" s="12" customFormat="1" ht="22.8" customHeight="1">
      <c r="A420" s="12"/>
      <c r="B420" s="203"/>
      <c r="C420" s="204"/>
      <c r="D420" s="205" t="s">
        <v>75</v>
      </c>
      <c r="E420" s="217" t="s">
        <v>468</v>
      </c>
      <c r="F420" s="217" t="s">
        <v>469</v>
      </c>
      <c r="G420" s="204"/>
      <c r="H420" s="204"/>
      <c r="I420" s="207"/>
      <c r="J420" s="218">
        <f>BK420</f>
        <v>0</v>
      </c>
      <c r="K420" s="204"/>
      <c r="L420" s="209"/>
      <c r="M420" s="210"/>
      <c r="N420" s="211"/>
      <c r="O420" s="211"/>
      <c r="P420" s="212">
        <f>SUM(P421:P422)</f>
        <v>0</v>
      </c>
      <c r="Q420" s="211"/>
      <c r="R420" s="212">
        <f>SUM(R421:R422)</f>
        <v>0</v>
      </c>
      <c r="S420" s="211"/>
      <c r="T420" s="213">
        <f>SUM(T421:T422)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4" t="s">
        <v>84</v>
      </c>
      <c r="AT420" s="215" t="s">
        <v>75</v>
      </c>
      <c r="AU420" s="215" t="s">
        <v>84</v>
      </c>
      <c r="AY420" s="214" t="s">
        <v>132</v>
      </c>
      <c r="BK420" s="216">
        <f>SUM(BK421:BK422)</f>
        <v>0</v>
      </c>
    </row>
    <row r="421" s="2" customFormat="1" ht="24.15" customHeight="1">
      <c r="A421" s="38"/>
      <c r="B421" s="39"/>
      <c r="C421" s="219" t="s">
        <v>311</v>
      </c>
      <c r="D421" s="219" t="s">
        <v>134</v>
      </c>
      <c r="E421" s="220" t="s">
        <v>470</v>
      </c>
      <c r="F421" s="221" t="s">
        <v>471</v>
      </c>
      <c r="G421" s="222" t="s">
        <v>171</v>
      </c>
      <c r="H421" s="223">
        <v>256.64100000000002</v>
      </c>
      <c r="I421" s="224"/>
      <c r="J421" s="225">
        <f>ROUND(I421*H421,2)</f>
        <v>0</v>
      </c>
      <c r="K421" s="226"/>
      <c r="L421" s="44"/>
      <c r="M421" s="227" t="s">
        <v>1</v>
      </c>
      <c r="N421" s="228" t="s">
        <v>41</v>
      </c>
      <c r="O421" s="91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138</v>
      </c>
      <c r="AT421" s="231" t="s">
        <v>134</v>
      </c>
      <c r="AU421" s="231" t="s">
        <v>86</v>
      </c>
      <c r="AY421" s="17" t="s">
        <v>132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84</v>
      </c>
      <c r="BK421" s="232">
        <f>ROUND(I421*H421,2)</f>
        <v>0</v>
      </c>
      <c r="BL421" s="17" t="s">
        <v>138</v>
      </c>
      <c r="BM421" s="231" t="s">
        <v>472</v>
      </c>
    </row>
    <row r="422" s="2" customFormat="1" ht="33" customHeight="1">
      <c r="A422" s="38"/>
      <c r="B422" s="39"/>
      <c r="C422" s="219" t="s">
        <v>473</v>
      </c>
      <c r="D422" s="219" t="s">
        <v>134</v>
      </c>
      <c r="E422" s="220" t="s">
        <v>474</v>
      </c>
      <c r="F422" s="221" t="s">
        <v>475</v>
      </c>
      <c r="G422" s="222" t="s">
        <v>171</v>
      </c>
      <c r="H422" s="223">
        <v>256.64100000000002</v>
      </c>
      <c r="I422" s="224"/>
      <c r="J422" s="225">
        <f>ROUND(I422*H422,2)</f>
        <v>0</v>
      </c>
      <c r="K422" s="226"/>
      <c r="L422" s="44"/>
      <c r="M422" s="227" t="s">
        <v>1</v>
      </c>
      <c r="N422" s="228" t="s">
        <v>41</v>
      </c>
      <c r="O422" s="91"/>
      <c r="P422" s="229">
        <f>O422*H422</f>
        <v>0</v>
      </c>
      <c r="Q422" s="229">
        <v>0</v>
      </c>
      <c r="R422" s="229">
        <f>Q422*H422</f>
        <v>0</v>
      </c>
      <c r="S422" s="229">
        <v>0</v>
      </c>
      <c r="T422" s="230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1" t="s">
        <v>138</v>
      </c>
      <c r="AT422" s="231" t="s">
        <v>134</v>
      </c>
      <c r="AU422" s="231" t="s">
        <v>86</v>
      </c>
      <c r="AY422" s="17" t="s">
        <v>132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17" t="s">
        <v>84</v>
      </c>
      <c r="BK422" s="232">
        <f>ROUND(I422*H422,2)</f>
        <v>0</v>
      </c>
      <c r="BL422" s="17" t="s">
        <v>138</v>
      </c>
      <c r="BM422" s="231" t="s">
        <v>476</v>
      </c>
    </row>
    <row r="423" s="12" customFormat="1" ht="25.92" customHeight="1">
      <c r="A423" s="12"/>
      <c r="B423" s="203"/>
      <c r="C423" s="204"/>
      <c r="D423" s="205" t="s">
        <v>75</v>
      </c>
      <c r="E423" s="206" t="s">
        <v>477</v>
      </c>
      <c r="F423" s="206" t="s">
        <v>478</v>
      </c>
      <c r="G423" s="204"/>
      <c r="H423" s="204"/>
      <c r="I423" s="207"/>
      <c r="J423" s="208">
        <f>BK423</f>
        <v>0</v>
      </c>
      <c r="K423" s="204"/>
      <c r="L423" s="209"/>
      <c r="M423" s="210"/>
      <c r="N423" s="211"/>
      <c r="O423" s="211"/>
      <c r="P423" s="212">
        <f>P424+P445+P457</f>
        <v>0</v>
      </c>
      <c r="Q423" s="211"/>
      <c r="R423" s="212">
        <f>R424+R445+R457</f>
        <v>0</v>
      </c>
      <c r="S423" s="211"/>
      <c r="T423" s="213">
        <f>T424+T445+T457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4" t="s">
        <v>86</v>
      </c>
      <c r="AT423" s="215" t="s">
        <v>75</v>
      </c>
      <c r="AU423" s="215" t="s">
        <v>76</v>
      </c>
      <c r="AY423" s="214" t="s">
        <v>132</v>
      </c>
      <c r="BK423" s="216">
        <f>BK424+BK445+BK457</f>
        <v>0</v>
      </c>
    </row>
    <row r="424" s="12" customFormat="1" ht="22.8" customHeight="1">
      <c r="A424" s="12"/>
      <c r="B424" s="203"/>
      <c r="C424" s="204"/>
      <c r="D424" s="205" t="s">
        <v>75</v>
      </c>
      <c r="E424" s="217" t="s">
        <v>479</v>
      </c>
      <c r="F424" s="217" t="s">
        <v>480</v>
      </c>
      <c r="G424" s="204"/>
      <c r="H424" s="204"/>
      <c r="I424" s="207"/>
      <c r="J424" s="218">
        <f>BK424</f>
        <v>0</v>
      </c>
      <c r="K424" s="204"/>
      <c r="L424" s="209"/>
      <c r="M424" s="210"/>
      <c r="N424" s="211"/>
      <c r="O424" s="211"/>
      <c r="P424" s="212">
        <f>SUM(P425:P444)</f>
        <v>0</v>
      </c>
      <c r="Q424" s="211"/>
      <c r="R424" s="212">
        <f>SUM(R425:R444)</f>
        <v>0</v>
      </c>
      <c r="S424" s="211"/>
      <c r="T424" s="213">
        <f>SUM(T425:T444)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14" t="s">
        <v>86</v>
      </c>
      <c r="AT424" s="215" t="s">
        <v>75</v>
      </c>
      <c r="AU424" s="215" t="s">
        <v>84</v>
      </c>
      <c r="AY424" s="214" t="s">
        <v>132</v>
      </c>
      <c r="BK424" s="216">
        <f>SUM(BK425:BK444)</f>
        <v>0</v>
      </c>
    </row>
    <row r="425" s="2" customFormat="1" ht="16.5" customHeight="1">
      <c r="A425" s="38"/>
      <c r="B425" s="39"/>
      <c r="C425" s="219" t="s">
        <v>316</v>
      </c>
      <c r="D425" s="219" t="s">
        <v>134</v>
      </c>
      <c r="E425" s="220" t="s">
        <v>481</v>
      </c>
      <c r="F425" s="221" t="s">
        <v>482</v>
      </c>
      <c r="G425" s="222" t="s">
        <v>137</v>
      </c>
      <c r="H425" s="223">
        <v>218.40000000000001</v>
      </c>
      <c r="I425" s="224"/>
      <c r="J425" s="225">
        <f>ROUND(I425*H425,2)</f>
        <v>0</v>
      </c>
      <c r="K425" s="226"/>
      <c r="L425" s="44"/>
      <c r="M425" s="227" t="s">
        <v>1</v>
      </c>
      <c r="N425" s="228" t="s">
        <v>41</v>
      </c>
      <c r="O425" s="91"/>
      <c r="P425" s="229">
        <f>O425*H425</f>
        <v>0</v>
      </c>
      <c r="Q425" s="229">
        <v>0</v>
      </c>
      <c r="R425" s="229">
        <f>Q425*H425</f>
        <v>0</v>
      </c>
      <c r="S425" s="229">
        <v>0</v>
      </c>
      <c r="T425" s="230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1" t="s">
        <v>180</v>
      </c>
      <c r="AT425" s="231" t="s">
        <v>134</v>
      </c>
      <c r="AU425" s="231" t="s">
        <v>86</v>
      </c>
      <c r="AY425" s="17" t="s">
        <v>132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7" t="s">
        <v>84</v>
      </c>
      <c r="BK425" s="232">
        <f>ROUND(I425*H425,2)</f>
        <v>0</v>
      </c>
      <c r="BL425" s="17" t="s">
        <v>180</v>
      </c>
      <c r="BM425" s="231" t="s">
        <v>483</v>
      </c>
    </row>
    <row r="426" s="14" customFormat="1">
      <c r="A426" s="14"/>
      <c r="B426" s="244"/>
      <c r="C426" s="245"/>
      <c r="D426" s="235" t="s">
        <v>139</v>
      </c>
      <c r="E426" s="246" t="s">
        <v>1</v>
      </c>
      <c r="F426" s="247" t="s">
        <v>484</v>
      </c>
      <c r="G426" s="245"/>
      <c r="H426" s="248">
        <v>218.40000000000001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139</v>
      </c>
      <c r="AU426" s="254" t="s">
        <v>86</v>
      </c>
      <c r="AV426" s="14" t="s">
        <v>86</v>
      </c>
      <c r="AW426" s="14" t="s">
        <v>33</v>
      </c>
      <c r="AX426" s="14" t="s">
        <v>76</v>
      </c>
      <c r="AY426" s="254" t="s">
        <v>132</v>
      </c>
    </row>
    <row r="427" s="15" customFormat="1">
      <c r="A427" s="15"/>
      <c r="B427" s="255"/>
      <c r="C427" s="256"/>
      <c r="D427" s="235" t="s">
        <v>139</v>
      </c>
      <c r="E427" s="257" t="s">
        <v>1</v>
      </c>
      <c r="F427" s="258" t="s">
        <v>142</v>
      </c>
      <c r="G427" s="256"/>
      <c r="H427" s="259">
        <v>218.40000000000001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5" t="s">
        <v>139</v>
      </c>
      <c r="AU427" s="265" t="s">
        <v>86</v>
      </c>
      <c r="AV427" s="15" t="s">
        <v>138</v>
      </c>
      <c r="AW427" s="15" t="s">
        <v>33</v>
      </c>
      <c r="AX427" s="15" t="s">
        <v>84</v>
      </c>
      <c r="AY427" s="265" t="s">
        <v>132</v>
      </c>
    </row>
    <row r="428" s="2" customFormat="1" ht="16.5" customHeight="1">
      <c r="A428" s="38"/>
      <c r="B428" s="39"/>
      <c r="C428" s="219" t="s">
        <v>485</v>
      </c>
      <c r="D428" s="219" t="s">
        <v>134</v>
      </c>
      <c r="E428" s="220" t="s">
        <v>486</v>
      </c>
      <c r="F428" s="221" t="s">
        <v>487</v>
      </c>
      <c r="G428" s="222" t="s">
        <v>137</v>
      </c>
      <c r="H428" s="223">
        <v>33.600000000000001</v>
      </c>
      <c r="I428" s="224"/>
      <c r="J428" s="225">
        <f>ROUND(I428*H428,2)</f>
        <v>0</v>
      </c>
      <c r="K428" s="226"/>
      <c r="L428" s="44"/>
      <c r="M428" s="227" t="s">
        <v>1</v>
      </c>
      <c r="N428" s="228" t="s">
        <v>41</v>
      </c>
      <c r="O428" s="91"/>
      <c r="P428" s="229">
        <f>O428*H428</f>
        <v>0</v>
      </c>
      <c r="Q428" s="229">
        <v>0</v>
      </c>
      <c r="R428" s="229">
        <f>Q428*H428</f>
        <v>0</v>
      </c>
      <c r="S428" s="229">
        <v>0</v>
      </c>
      <c r="T428" s="23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1" t="s">
        <v>180</v>
      </c>
      <c r="AT428" s="231" t="s">
        <v>134</v>
      </c>
      <c r="AU428" s="231" t="s">
        <v>86</v>
      </c>
      <c r="AY428" s="17" t="s">
        <v>132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7" t="s">
        <v>84</v>
      </c>
      <c r="BK428" s="232">
        <f>ROUND(I428*H428,2)</f>
        <v>0</v>
      </c>
      <c r="BL428" s="17" t="s">
        <v>180</v>
      </c>
      <c r="BM428" s="231" t="s">
        <v>488</v>
      </c>
    </row>
    <row r="429" s="14" customFormat="1">
      <c r="A429" s="14"/>
      <c r="B429" s="244"/>
      <c r="C429" s="245"/>
      <c r="D429" s="235" t="s">
        <v>139</v>
      </c>
      <c r="E429" s="246" t="s">
        <v>1</v>
      </c>
      <c r="F429" s="247" t="s">
        <v>489</v>
      </c>
      <c r="G429" s="245"/>
      <c r="H429" s="248">
        <v>33.600000000000001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139</v>
      </c>
      <c r="AU429" s="254" t="s">
        <v>86</v>
      </c>
      <c r="AV429" s="14" t="s">
        <v>86</v>
      </c>
      <c r="AW429" s="14" t="s">
        <v>33</v>
      </c>
      <c r="AX429" s="14" t="s">
        <v>76</v>
      </c>
      <c r="AY429" s="254" t="s">
        <v>132</v>
      </c>
    </row>
    <row r="430" s="15" customFormat="1">
      <c r="A430" s="15"/>
      <c r="B430" s="255"/>
      <c r="C430" s="256"/>
      <c r="D430" s="235" t="s">
        <v>139</v>
      </c>
      <c r="E430" s="257" t="s">
        <v>1</v>
      </c>
      <c r="F430" s="258" t="s">
        <v>142</v>
      </c>
      <c r="G430" s="256"/>
      <c r="H430" s="259">
        <v>33.600000000000001</v>
      </c>
      <c r="I430" s="260"/>
      <c r="J430" s="256"/>
      <c r="K430" s="256"/>
      <c r="L430" s="261"/>
      <c r="M430" s="262"/>
      <c r="N430" s="263"/>
      <c r="O430" s="263"/>
      <c r="P430" s="263"/>
      <c r="Q430" s="263"/>
      <c r="R430" s="263"/>
      <c r="S430" s="263"/>
      <c r="T430" s="264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5" t="s">
        <v>139</v>
      </c>
      <c r="AU430" s="265" t="s">
        <v>86</v>
      </c>
      <c r="AV430" s="15" t="s">
        <v>138</v>
      </c>
      <c r="AW430" s="15" t="s">
        <v>33</v>
      </c>
      <c r="AX430" s="15" t="s">
        <v>84</v>
      </c>
      <c r="AY430" s="265" t="s">
        <v>132</v>
      </c>
    </row>
    <row r="431" s="2" customFormat="1" ht="16.5" customHeight="1">
      <c r="A431" s="38"/>
      <c r="B431" s="39"/>
      <c r="C431" s="219" t="s">
        <v>322</v>
      </c>
      <c r="D431" s="219" t="s">
        <v>134</v>
      </c>
      <c r="E431" s="220" t="s">
        <v>490</v>
      </c>
      <c r="F431" s="221" t="s">
        <v>491</v>
      </c>
      <c r="G431" s="222" t="s">
        <v>149</v>
      </c>
      <c r="H431" s="223">
        <v>84</v>
      </c>
      <c r="I431" s="224"/>
      <c r="J431" s="225">
        <f>ROUND(I431*H431,2)</f>
        <v>0</v>
      </c>
      <c r="K431" s="226"/>
      <c r="L431" s="44"/>
      <c r="M431" s="227" t="s">
        <v>1</v>
      </c>
      <c r="N431" s="228" t="s">
        <v>41</v>
      </c>
      <c r="O431" s="91"/>
      <c r="P431" s="229">
        <f>O431*H431</f>
        <v>0</v>
      </c>
      <c r="Q431" s="229">
        <v>0</v>
      </c>
      <c r="R431" s="229">
        <f>Q431*H431</f>
        <v>0</v>
      </c>
      <c r="S431" s="229">
        <v>0</v>
      </c>
      <c r="T431" s="230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1" t="s">
        <v>180</v>
      </c>
      <c r="AT431" s="231" t="s">
        <v>134</v>
      </c>
      <c r="AU431" s="231" t="s">
        <v>86</v>
      </c>
      <c r="AY431" s="17" t="s">
        <v>132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17" t="s">
        <v>84</v>
      </c>
      <c r="BK431" s="232">
        <f>ROUND(I431*H431,2)</f>
        <v>0</v>
      </c>
      <c r="BL431" s="17" t="s">
        <v>180</v>
      </c>
      <c r="BM431" s="231" t="s">
        <v>492</v>
      </c>
    </row>
    <row r="432" s="14" customFormat="1">
      <c r="A432" s="14"/>
      <c r="B432" s="244"/>
      <c r="C432" s="245"/>
      <c r="D432" s="235" t="s">
        <v>139</v>
      </c>
      <c r="E432" s="246" t="s">
        <v>1</v>
      </c>
      <c r="F432" s="247" t="s">
        <v>493</v>
      </c>
      <c r="G432" s="245"/>
      <c r="H432" s="248">
        <v>84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139</v>
      </c>
      <c r="AU432" s="254" t="s">
        <v>86</v>
      </c>
      <c r="AV432" s="14" t="s">
        <v>86</v>
      </c>
      <c r="AW432" s="14" t="s">
        <v>33</v>
      </c>
      <c r="AX432" s="14" t="s">
        <v>76</v>
      </c>
      <c r="AY432" s="254" t="s">
        <v>132</v>
      </c>
    </row>
    <row r="433" s="15" customFormat="1">
      <c r="A433" s="15"/>
      <c r="B433" s="255"/>
      <c r="C433" s="256"/>
      <c r="D433" s="235" t="s">
        <v>139</v>
      </c>
      <c r="E433" s="257" t="s">
        <v>1</v>
      </c>
      <c r="F433" s="258" t="s">
        <v>142</v>
      </c>
      <c r="G433" s="256"/>
      <c r="H433" s="259">
        <v>84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5" t="s">
        <v>139</v>
      </c>
      <c r="AU433" s="265" t="s">
        <v>86</v>
      </c>
      <c r="AV433" s="15" t="s">
        <v>138</v>
      </c>
      <c r="AW433" s="15" t="s">
        <v>33</v>
      </c>
      <c r="AX433" s="15" t="s">
        <v>84</v>
      </c>
      <c r="AY433" s="265" t="s">
        <v>132</v>
      </c>
    </row>
    <row r="434" s="2" customFormat="1" ht="33" customHeight="1">
      <c r="A434" s="38"/>
      <c r="B434" s="39"/>
      <c r="C434" s="219" t="s">
        <v>494</v>
      </c>
      <c r="D434" s="219" t="s">
        <v>134</v>
      </c>
      <c r="E434" s="220" t="s">
        <v>495</v>
      </c>
      <c r="F434" s="221" t="s">
        <v>496</v>
      </c>
      <c r="G434" s="222" t="s">
        <v>137</v>
      </c>
      <c r="H434" s="223">
        <v>243.59999999999999</v>
      </c>
      <c r="I434" s="224"/>
      <c r="J434" s="225">
        <f>ROUND(I434*H434,2)</f>
        <v>0</v>
      </c>
      <c r="K434" s="226"/>
      <c r="L434" s="44"/>
      <c r="M434" s="227" t="s">
        <v>1</v>
      </c>
      <c r="N434" s="228" t="s">
        <v>41</v>
      </c>
      <c r="O434" s="91"/>
      <c r="P434" s="229">
        <f>O434*H434</f>
        <v>0</v>
      </c>
      <c r="Q434" s="229">
        <v>0</v>
      </c>
      <c r="R434" s="229">
        <f>Q434*H434</f>
        <v>0</v>
      </c>
      <c r="S434" s="229">
        <v>0</v>
      </c>
      <c r="T434" s="23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1" t="s">
        <v>180</v>
      </c>
      <c r="AT434" s="231" t="s">
        <v>134</v>
      </c>
      <c r="AU434" s="231" t="s">
        <v>86</v>
      </c>
      <c r="AY434" s="17" t="s">
        <v>132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7" t="s">
        <v>84</v>
      </c>
      <c r="BK434" s="232">
        <f>ROUND(I434*H434,2)</f>
        <v>0</v>
      </c>
      <c r="BL434" s="17" t="s">
        <v>180</v>
      </c>
      <c r="BM434" s="231" t="s">
        <v>497</v>
      </c>
    </row>
    <row r="435" s="13" customFormat="1">
      <c r="A435" s="13"/>
      <c r="B435" s="233"/>
      <c r="C435" s="234"/>
      <c r="D435" s="235" t="s">
        <v>139</v>
      </c>
      <c r="E435" s="236" t="s">
        <v>1</v>
      </c>
      <c r="F435" s="237" t="s">
        <v>498</v>
      </c>
      <c r="G435" s="234"/>
      <c r="H435" s="236" t="s">
        <v>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139</v>
      </c>
      <c r="AU435" s="243" t="s">
        <v>86</v>
      </c>
      <c r="AV435" s="13" t="s">
        <v>84</v>
      </c>
      <c r="AW435" s="13" t="s">
        <v>33</v>
      </c>
      <c r="AX435" s="13" t="s">
        <v>76</v>
      </c>
      <c r="AY435" s="243" t="s">
        <v>132</v>
      </c>
    </row>
    <row r="436" s="14" customFormat="1">
      <c r="A436" s="14"/>
      <c r="B436" s="244"/>
      <c r="C436" s="245"/>
      <c r="D436" s="235" t="s">
        <v>139</v>
      </c>
      <c r="E436" s="246" t="s">
        <v>1</v>
      </c>
      <c r="F436" s="247" t="s">
        <v>499</v>
      </c>
      <c r="G436" s="245"/>
      <c r="H436" s="248">
        <v>123.59999999999999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139</v>
      </c>
      <c r="AU436" s="254" t="s">
        <v>86</v>
      </c>
      <c r="AV436" s="14" t="s">
        <v>86</v>
      </c>
      <c r="AW436" s="14" t="s">
        <v>33</v>
      </c>
      <c r="AX436" s="14" t="s">
        <v>76</v>
      </c>
      <c r="AY436" s="254" t="s">
        <v>132</v>
      </c>
    </row>
    <row r="437" s="13" customFormat="1">
      <c r="A437" s="13"/>
      <c r="B437" s="233"/>
      <c r="C437" s="234"/>
      <c r="D437" s="235" t="s">
        <v>139</v>
      </c>
      <c r="E437" s="236" t="s">
        <v>1</v>
      </c>
      <c r="F437" s="237" t="s">
        <v>500</v>
      </c>
      <c r="G437" s="234"/>
      <c r="H437" s="236" t="s">
        <v>1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139</v>
      </c>
      <c r="AU437" s="243" t="s">
        <v>86</v>
      </c>
      <c r="AV437" s="13" t="s">
        <v>84</v>
      </c>
      <c r="AW437" s="13" t="s">
        <v>33</v>
      </c>
      <c r="AX437" s="13" t="s">
        <v>76</v>
      </c>
      <c r="AY437" s="243" t="s">
        <v>132</v>
      </c>
    </row>
    <row r="438" s="14" customFormat="1">
      <c r="A438" s="14"/>
      <c r="B438" s="244"/>
      <c r="C438" s="245"/>
      <c r="D438" s="235" t="s">
        <v>139</v>
      </c>
      <c r="E438" s="246" t="s">
        <v>1</v>
      </c>
      <c r="F438" s="247" t="s">
        <v>414</v>
      </c>
      <c r="G438" s="245"/>
      <c r="H438" s="248">
        <v>120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139</v>
      </c>
      <c r="AU438" s="254" t="s">
        <v>86</v>
      </c>
      <c r="AV438" s="14" t="s">
        <v>86</v>
      </c>
      <c r="AW438" s="14" t="s">
        <v>33</v>
      </c>
      <c r="AX438" s="14" t="s">
        <v>76</v>
      </c>
      <c r="AY438" s="254" t="s">
        <v>132</v>
      </c>
    </row>
    <row r="439" s="15" customFormat="1">
      <c r="A439" s="15"/>
      <c r="B439" s="255"/>
      <c r="C439" s="256"/>
      <c r="D439" s="235" t="s">
        <v>139</v>
      </c>
      <c r="E439" s="257" t="s">
        <v>1</v>
      </c>
      <c r="F439" s="258" t="s">
        <v>142</v>
      </c>
      <c r="G439" s="256"/>
      <c r="H439" s="259">
        <v>243.59999999999999</v>
      </c>
      <c r="I439" s="260"/>
      <c r="J439" s="256"/>
      <c r="K439" s="256"/>
      <c r="L439" s="261"/>
      <c r="M439" s="262"/>
      <c r="N439" s="263"/>
      <c r="O439" s="263"/>
      <c r="P439" s="263"/>
      <c r="Q439" s="263"/>
      <c r="R439" s="263"/>
      <c r="S439" s="263"/>
      <c r="T439" s="264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5" t="s">
        <v>139</v>
      </c>
      <c r="AU439" s="265" t="s">
        <v>86</v>
      </c>
      <c r="AV439" s="15" t="s">
        <v>138</v>
      </c>
      <c r="AW439" s="15" t="s">
        <v>33</v>
      </c>
      <c r="AX439" s="15" t="s">
        <v>84</v>
      </c>
      <c r="AY439" s="265" t="s">
        <v>132</v>
      </c>
    </row>
    <row r="440" s="2" customFormat="1" ht="33" customHeight="1">
      <c r="A440" s="38"/>
      <c r="B440" s="39"/>
      <c r="C440" s="219" t="s">
        <v>326</v>
      </c>
      <c r="D440" s="219" t="s">
        <v>134</v>
      </c>
      <c r="E440" s="220" t="s">
        <v>501</v>
      </c>
      <c r="F440" s="221" t="s">
        <v>502</v>
      </c>
      <c r="G440" s="222" t="s">
        <v>149</v>
      </c>
      <c r="H440" s="223">
        <v>84</v>
      </c>
      <c r="I440" s="224"/>
      <c r="J440" s="225">
        <f>ROUND(I440*H440,2)</f>
        <v>0</v>
      </c>
      <c r="K440" s="226"/>
      <c r="L440" s="44"/>
      <c r="M440" s="227" t="s">
        <v>1</v>
      </c>
      <c r="N440" s="228" t="s">
        <v>41</v>
      </c>
      <c r="O440" s="91"/>
      <c r="P440" s="229">
        <f>O440*H440</f>
        <v>0</v>
      </c>
      <c r="Q440" s="229">
        <v>0</v>
      </c>
      <c r="R440" s="229">
        <f>Q440*H440</f>
        <v>0</v>
      </c>
      <c r="S440" s="229">
        <v>0</v>
      </c>
      <c r="T440" s="230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1" t="s">
        <v>180</v>
      </c>
      <c r="AT440" s="231" t="s">
        <v>134</v>
      </c>
      <c r="AU440" s="231" t="s">
        <v>86</v>
      </c>
      <c r="AY440" s="17" t="s">
        <v>132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7" t="s">
        <v>84</v>
      </c>
      <c r="BK440" s="232">
        <f>ROUND(I440*H440,2)</f>
        <v>0</v>
      </c>
      <c r="BL440" s="17" t="s">
        <v>180</v>
      </c>
      <c r="BM440" s="231" t="s">
        <v>503</v>
      </c>
    </row>
    <row r="441" s="2" customFormat="1">
      <c r="A441" s="38"/>
      <c r="B441" s="39"/>
      <c r="C441" s="40"/>
      <c r="D441" s="235" t="s">
        <v>504</v>
      </c>
      <c r="E441" s="40"/>
      <c r="F441" s="277" t="s">
        <v>505</v>
      </c>
      <c r="G441" s="40"/>
      <c r="H441" s="40"/>
      <c r="I441" s="278"/>
      <c r="J441" s="40"/>
      <c r="K441" s="40"/>
      <c r="L441" s="44"/>
      <c r="M441" s="279"/>
      <c r="N441" s="280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504</v>
      </c>
      <c r="AU441" s="17" t="s">
        <v>86</v>
      </c>
    </row>
    <row r="442" s="14" customFormat="1">
      <c r="A442" s="14"/>
      <c r="B442" s="244"/>
      <c r="C442" s="245"/>
      <c r="D442" s="235" t="s">
        <v>139</v>
      </c>
      <c r="E442" s="246" t="s">
        <v>1</v>
      </c>
      <c r="F442" s="247" t="s">
        <v>493</v>
      </c>
      <c r="G442" s="245"/>
      <c r="H442" s="248">
        <v>84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139</v>
      </c>
      <c r="AU442" s="254" t="s">
        <v>86</v>
      </c>
      <c r="AV442" s="14" t="s">
        <v>86</v>
      </c>
      <c r="AW442" s="14" t="s">
        <v>33</v>
      </c>
      <c r="AX442" s="14" t="s">
        <v>76</v>
      </c>
      <c r="AY442" s="254" t="s">
        <v>132</v>
      </c>
    </row>
    <row r="443" s="15" customFormat="1">
      <c r="A443" s="15"/>
      <c r="B443" s="255"/>
      <c r="C443" s="256"/>
      <c r="D443" s="235" t="s">
        <v>139</v>
      </c>
      <c r="E443" s="257" t="s">
        <v>1</v>
      </c>
      <c r="F443" s="258" t="s">
        <v>142</v>
      </c>
      <c r="G443" s="256"/>
      <c r="H443" s="259">
        <v>84</v>
      </c>
      <c r="I443" s="260"/>
      <c r="J443" s="256"/>
      <c r="K443" s="256"/>
      <c r="L443" s="261"/>
      <c r="M443" s="262"/>
      <c r="N443" s="263"/>
      <c r="O443" s="263"/>
      <c r="P443" s="263"/>
      <c r="Q443" s="263"/>
      <c r="R443" s="263"/>
      <c r="S443" s="263"/>
      <c r="T443" s="264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5" t="s">
        <v>139</v>
      </c>
      <c r="AU443" s="265" t="s">
        <v>86</v>
      </c>
      <c r="AV443" s="15" t="s">
        <v>138</v>
      </c>
      <c r="AW443" s="15" t="s">
        <v>33</v>
      </c>
      <c r="AX443" s="15" t="s">
        <v>84</v>
      </c>
      <c r="AY443" s="265" t="s">
        <v>132</v>
      </c>
    </row>
    <row r="444" s="2" customFormat="1" ht="24.15" customHeight="1">
      <c r="A444" s="38"/>
      <c r="B444" s="39"/>
      <c r="C444" s="219" t="s">
        <v>506</v>
      </c>
      <c r="D444" s="219" t="s">
        <v>134</v>
      </c>
      <c r="E444" s="220" t="s">
        <v>507</v>
      </c>
      <c r="F444" s="221" t="s">
        <v>508</v>
      </c>
      <c r="G444" s="222" t="s">
        <v>509</v>
      </c>
      <c r="H444" s="281"/>
      <c r="I444" s="224"/>
      <c r="J444" s="225">
        <f>ROUND(I444*H444,2)</f>
        <v>0</v>
      </c>
      <c r="K444" s="226"/>
      <c r="L444" s="44"/>
      <c r="M444" s="227" t="s">
        <v>1</v>
      </c>
      <c r="N444" s="228" t="s">
        <v>41</v>
      </c>
      <c r="O444" s="91"/>
      <c r="P444" s="229">
        <f>O444*H444</f>
        <v>0</v>
      </c>
      <c r="Q444" s="229">
        <v>0</v>
      </c>
      <c r="R444" s="229">
        <f>Q444*H444</f>
        <v>0</v>
      </c>
      <c r="S444" s="229">
        <v>0</v>
      </c>
      <c r="T444" s="230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1" t="s">
        <v>180</v>
      </c>
      <c r="AT444" s="231" t="s">
        <v>134</v>
      </c>
      <c r="AU444" s="231" t="s">
        <v>86</v>
      </c>
      <c r="AY444" s="17" t="s">
        <v>132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7" t="s">
        <v>84</v>
      </c>
      <c r="BK444" s="232">
        <f>ROUND(I444*H444,2)</f>
        <v>0</v>
      </c>
      <c r="BL444" s="17" t="s">
        <v>180</v>
      </c>
      <c r="BM444" s="231" t="s">
        <v>510</v>
      </c>
    </row>
    <row r="445" s="12" customFormat="1" ht="22.8" customHeight="1">
      <c r="A445" s="12"/>
      <c r="B445" s="203"/>
      <c r="C445" s="204"/>
      <c r="D445" s="205" t="s">
        <v>75</v>
      </c>
      <c r="E445" s="217" t="s">
        <v>511</v>
      </c>
      <c r="F445" s="217" t="s">
        <v>512</v>
      </c>
      <c r="G445" s="204"/>
      <c r="H445" s="204"/>
      <c r="I445" s="207"/>
      <c r="J445" s="218">
        <f>BK445</f>
        <v>0</v>
      </c>
      <c r="K445" s="204"/>
      <c r="L445" s="209"/>
      <c r="M445" s="210"/>
      <c r="N445" s="211"/>
      <c r="O445" s="211"/>
      <c r="P445" s="212">
        <f>SUM(P446:P456)</f>
        <v>0</v>
      </c>
      <c r="Q445" s="211"/>
      <c r="R445" s="212">
        <f>SUM(R446:R456)</f>
        <v>0</v>
      </c>
      <c r="S445" s="211"/>
      <c r="T445" s="213">
        <f>SUM(T446:T456)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4" t="s">
        <v>86</v>
      </c>
      <c r="AT445" s="215" t="s">
        <v>75</v>
      </c>
      <c r="AU445" s="215" t="s">
        <v>84</v>
      </c>
      <c r="AY445" s="214" t="s">
        <v>132</v>
      </c>
      <c r="BK445" s="216">
        <f>SUM(BK446:BK456)</f>
        <v>0</v>
      </c>
    </row>
    <row r="446" s="2" customFormat="1" ht="16.5" customHeight="1">
      <c r="A446" s="38"/>
      <c r="B446" s="39"/>
      <c r="C446" s="219" t="s">
        <v>332</v>
      </c>
      <c r="D446" s="219" t="s">
        <v>134</v>
      </c>
      <c r="E446" s="220" t="s">
        <v>513</v>
      </c>
      <c r="F446" s="221" t="s">
        <v>514</v>
      </c>
      <c r="G446" s="222" t="s">
        <v>149</v>
      </c>
      <c r="H446" s="223">
        <v>18.199999999999999</v>
      </c>
      <c r="I446" s="224"/>
      <c r="J446" s="225">
        <f>ROUND(I446*H446,2)</f>
        <v>0</v>
      </c>
      <c r="K446" s="226"/>
      <c r="L446" s="44"/>
      <c r="M446" s="227" t="s">
        <v>1</v>
      </c>
      <c r="N446" s="228" t="s">
        <v>41</v>
      </c>
      <c r="O446" s="91"/>
      <c r="P446" s="229">
        <f>O446*H446</f>
        <v>0</v>
      </c>
      <c r="Q446" s="229">
        <v>0</v>
      </c>
      <c r="R446" s="229">
        <f>Q446*H446</f>
        <v>0</v>
      </c>
      <c r="S446" s="229">
        <v>0</v>
      </c>
      <c r="T446" s="230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1" t="s">
        <v>180</v>
      </c>
      <c r="AT446" s="231" t="s">
        <v>134</v>
      </c>
      <c r="AU446" s="231" t="s">
        <v>86</v>
      </c>
      <c r="AY446" s="17" t="s">
        <v>132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7" t="s">
        <v>84</v>
      </c>
      <c r="BK446" s="232">
        <f>ROUND(I446*H446,2)</f>
        <v>0</v>
      </c>
      <c r="BL446" s="17" t="s">
        <v>180</v>
      </c>
      <c r="BM446" s="231" t="s">
        <v>515</v>
      </c>
    </row>
    <row r="447" s="14" customFormat="1">
      <c r="A447" s="14"/>
      <c r="B447" s="244"/>
      <c r="C447" s="245"/>
      <c r="D447" s="235" t="s">
        <v>139</v>
      </c>
      <c r="E447" s="246" t="s">
        <v>1</v>
      </c>
      <c r="F447" s="247" t="s">
        <v>516</v>
      </c>
      <c r="G447" s="245"/>
      <c r="H447" s="248">
        <v>18.199999999999999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139</v>
      </c>
      <c r="AU447" s="254" t="s">
        <v>86</v>
      </c>
      <c r="AV447" s="14" t="s">
        <v>86</v>
      </c>
      <c r="AW447" s="14" t="s">
        <v>33</v>
      </c>
      <c r="AX447" s="14" t="s">
        <v>76</v>
      </c>
      <c r="AY447" s="254" t="s">
        <v>132</v>
      </c>
    </row>
    <row r="448" s="15" customFormat="1">
      <c r="A448" s="15"/>
      <c r="B448" s="255"/>
      <c r="C448" s="256"/>
      <c r="D448" s="235" t="s">
        <v>139</v>
      </c>
      <c r="E448" s="257" t="s">
        <v>1</v>
      </c>
      <c r="F448" s="258" t="s">
        <v>142</v>
      </c>
      <c r="G448" s="256"/>
      <c r="H448" s="259">
        <v>18.199999999999999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5" t="s">
        <v>139</v>
      </c>
      <c r="AU448" s="265" t="s">
        <v>86</v>
      </c>
      <c r="AV448" s="15" t="s">
        <v>138</v>
      </c>
      <c r="AW448" s="15" t="s">
        <v>33</v>
      </c>
      <c r="AX448" s="15" t="s">
        <v>84</v>
      </c>
      <c r="AY448" s="265" t="s">
        <v>132</v>
      </c>
    </row>
    <row r="449" s="2" customFormat="1" ht="24.15" customHeight="1">
      <c r="A449" s="38"/>
      <c r="B449" s="39"/>
      <c r="C449" s="219" t="s">
        <v>517</v>
      </c>
      <c r="D449" s="219" t="s">
        <v>134</v>
      </c>
      <c r="E449" s="220" t="s">
        <v>518</v>
      </c>
      <c r="F449" s="221" t="s">
        <v>519</v>
      </c>
      <c r="G449" s="222" t="s">
        <v>149</v>
      </c>
      <c r="H449" s="223">
        <v>17.800000000000001</v>
      </c>
      <c r="I449" s="224"/>
      <c r="J449" s="225">
        <f>ROUND(I449*H449,2)</f>
        <v>0</v>
      </c>
      <c r="K449" s="226"/>
      <c r="L449" s="44"/>
      <c r="M449" s="227" t="s">
        <v>1</v>
      </c>
      <c r="N449" s="228" t="s">
        <v>41</v>
      </c>
      <c r="O449" s="91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1" t="s">
        <v>180</v>
      </c>
      <c r="AT449" s="231" t="s">
        <v>134</v>
      </c>
      <c r="AU449" s="231" t="s">
        <v>86</v>
      </c>
      <c r="AY449" s="17" t="s">
        <v>132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7" t="s">
        <v>84</v>
      </c>
      <c r="BK449" s="232">
        <f>ROUND(I449*H449,2)</f>
        <v>0</v>
      </c>
      <c r="BL449" s="17" t="s">
        <v>180</v>
      </c>
      <c r="BM449" s="231" t="s">
        <v>520</v>
      </c>
    </row>
    <row r="450" s="13" customFormat="1">
      <c r="A450" s="13"/>
      <c r="B450" s="233"/>
      <c r="C450" s="234"/>
      <c r="D450" s="235" t="s">
        <v>139</v>
      </c>
      <c r="E450" s="236" t="s">
        <v>1</v>
      </c>
      <c r="F450" s="237" t="s">
        <v>521</v>
      </c>
      <c r="G450" s="234"/>
      <c r="H450" s="236" t="s">
        <v>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139</v>
      </c>
      <c r="AU450" s="243" t="s">
        <v>86</v>
      </c>
      <c r="AV450" s="13" t="s">
        <v>84</v>
      </c>
      <c r="AW450" s="13" t="s">
        <v>33</v>
      </c>
      <c r="AX450" s="13" t="s">
        <v>76</v>
      </c>
      <c r="AY450" s="243" t="s">
        <v>132</v>
      </c>
    </row>
    <row r="451" s="14" customFormat="1">
      <c r="A451" s="14"/>
      <c r="B451" s="244"/>
      <c r="C451" s="245"/>
      <c r="D451" s="235" t="s">
        <v>139</v>
      </c>
      <c r="E451" s="246" t="s">
        <v>1</v>
      </c>
      <c r="F451" s="247" t="s">
        <v>150</v>
      </c>
      <c r="G451" s="245"/>
      <c r="H451" s="248">
        <v>6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139</v>
      </c>
      <c r="AU451" s="254" t="s">
        <v>86</v>
      </c>
      <c r="AV451" s="14" t="s">
        <v>86</v>
      </c>
      <c r="AW451" s="14" t="s">
        <v>33</v>
      </c>
      <c r="AX451" s="14" t="s">
        <v>76</v>
      </c>
      <c r="AY451" s="254" t="s">
        <v>132</v>
      </c>
    </row>
    <row r="452" s="13" customFormat="1">
      <c r="A452" s="13"/>
      <c r="B452" s="233"/>
      <c r="C452" s="234"/>
      <c r="D452" s="235" t="s">
        <v>139</v>
      </c>
      <c r="E452" s="236" t="s">
        <v>1</v>
      </c>
      <c r="F452" s="237" t="s">
        <v>522</v>
      </c>
      <c r="G452" s="234"/>
      <c r="H452" s="236" t="s">
        <v>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139</v>
      </c>
      <c r="AU452" s="243" t="s">
        <v>86</v>
      </c>
      <c r="AV452" s="13" t="s">
        <v>84</v>
      </c>
      <c r="AW452" s="13" t="s">
        <v>33</v>
      </c>
      <c r="AX452" s="13" t="s">
        <v>76</v>
      </c>
      <c r="AY452" s="243" t="s">
        <v>132</v>
      </c>
    </row>
    <row r="453" s="14" customFormat="1">
      <c r="A453" s="14"/>
      <c r="B453" s="244"/>
      <c r="C453" s="245"/>
      <c r="D453" s="235" t="s">
        <v>139</v>
      </c>
      <c r="E453" s="246" t="s">
        <v>1</v>
      </c>
      <c r="F453" s="247" t="s">
        <v>523</v>
      </c>
      <c r="G453" s="245"/>
      <c r="H453" s="248">
        <v>2.7999999999999998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139</v>
      </c>
      <c r="AU453" s="254" t="s">
        <v>86</v>
      </c>
      <c r="AV453" s="14" t="s">
        <v>86</v>
      </c>
      <c r="AW453" s="14" t="s">
        <v>33</v>
      </c>
      <c r="AX453" s="14" t="s">
        <v>76</v>
      </c>
      <c r="AY453" s="254" t="s">
        <v>132</v>
      </c>
    </row>
    <row r="454" s="14" customFormat="1">
      <c r="A454" s="14"/>
      <c r="B454" s="244"/>
      <c r="C454" s="245"/>
      <c r="D454" s="235" t="s">
        <v>139</v>
      </c>
      <c r="E454" s="246" t="s">
        <v>1</v>
      </c>
      <c r="F454" s="247" t="s">
        <v>524</v>
      </c>
      <c r="G454" s="245"/>
      <c r="H454" s="248">
        <v>6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139</v>
      </c>
      <c r="AU454" s="254" t="s">
        <v>86</v>
      </c>
      <c r="AV454" s="14" t="s">
        <v>86</v>
      </c>
      <c r="AW454" s="14" t="s">
        <v>33</v>
      </c>
      <c r="AX454" s="14" t="s">
        <v>76</v>
      </c>
      <c r="AY454" s="254" t="s">
        <v>132</v>
      </c>
    </row>
    <row r="455" s="14" customFormat="1">
      <c r="A455" s="14"/>
      <c r="B455" s="244"/>
      <c r="C455" s="245"/>
      <c r="D455" s="235" t="s">
        <v>139</v>
      </c>
      <c r="E455" s="246" t="s">
        <v>1</v>
      </c>
      <c r="F455" s="247" t="s">
        <v>525</v>
      </c>
      <c r="G455" s="245"/>
      <c r="H455" s="248">
        <v>3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139</v>
      </c>
      <c r="AU455" s="254" t="s">
        <v>86</v>
      </c>
      <c r="AV455" s="14" t="s">
        <v>86</v>
      </c>
      <c r="AW455" s="14" t="s">
        <v>33</v>
      </c>
      <c r="AX455" s="14" t="s">
        <v>76</v>
      </c>
      <c r="AY455" s="254" t="s">
        <v>132</v>
      </c>
    </row>
    <row r="456" s="15" customFormat="1">
      <c r="A456" s="15"/>
      <c r="B456" s="255"/>
      <c r="C456" s="256"/>
      <c r="D456" s="235" t="s">
        <v>139</v>
      </c>
      <c r="E456" s="257" t="s">
        <v>1</v>
      </c>
      <c r="F456" s="258" t="s">
        <v>142</v>
      </c>
      <c r="G456" s="256"/>
      <c r="H456" s="259">
        <v>17.800000000000001</v>
      </c>
      <c r="I456" s="260"/>
      <c r="J456" s="256"/>
      <c r="K456" s="256"/>
      <c r="L456" s="261"/>
      <c r="M456" s="262"/>
      <c r="N456" s="263"/>
      <c r="O456" s="263"/>
      <c r="P456" s="263"/>
      <c r="Q456" s="263"/>
      <c r="R456" s="263"/>
      <c r="S456" s="263"/>
      <c r="T456" s="264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5" t="s">
        <v>139</v>
      </c>
      <c r="AU456" s="265" t="s">
        <v>86</v>
      </c>
      <c r="AV456" s="15" t="s">
        <v>138</v>
      </c>
      <c r="AW456" s="15" t="s">
        <v>33</v>
      </c>
      <c r="AX456" s="15" t="s">
        <v>84</v>
      </c>
      <c r="AY456" s="265" t="s">
        <v>132</v>
      </c>
    </row>
    <row r="457" s="12" customFormat="1" ht="22.8" customHeight="1">
      <c r="A457" s="12"/>
      <c r="B457" s="203"/>
      <c r="C457" s="204"/>
      <c r="D457" s="205" t="s">
        <v>75</v>
      </c>
      <c r="E457" s="217" t="s">
        <v>526</v>
      </c>
      <c r="F457" s="217" t="s">
        <v>527</v>
      </c>
      <c r="G457" s="204"/>
      <c r="H457" s="204"/>
      <c r="I457" s="207"/>
      <c r="J457" s="218">
        <f>BK457</f>
        <v>0</v>
      </c>
      <c r="K457" s="204"/>
      <c r="L457" s="209"/>
      <c r="M457" s="210"/>
      <c r="N457" s="211"/>
      <c r="O457" s="211"/>
      <c r="P457" s="212">
        <f>SUM(P458:P482)</f>
        <v>0</v>
      </c>
      <c r="Q457" s="211"/>
      <c r="R457" s="212">
        <f>SUM(R458:R482)</f>
        <v>0</v>
      </c>
      <c r="S457" s="211"/>
      <c r="T457" s="213">
        <f>SUM(T458:T482)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4" t="s">
        <v>86</v>
      </c>
      <c r="AT457" s="215" t="s">
        <v>75</v>
      </c>
      <c r="AU457" s="215" t="s">
        <v>84</v>
      </c>
      <c r="AY457" s="214" t="s">
        <v>132</v>
      </c>
      <c r="BK457" s="216">
        <f>SUM(BK458:BK482)</f>
        <v>0</v>
      </c>
    </row>
    <row r="458" s="2" customFormat="1" ht="24.15" customHeight="1">
      <c r="A458" s="38"/>
      <c r="B458" s="39"/>
      <c r="C458" s="219" t="s">
        <v>336</v>
      </c>
      <c r="D458" s="219" t="s">
        <v>134</v>
      </c>
      <c r="E458" s="220" t="s">
        <v>528</v>
      </c>
      <c r="F458" s="221" t="s">
        <v>529</v>
      </c>
      <c r="G458" s="222" t="s">
        <v>137</v>
      </c>
      <c r="H458" s="223">
        <v>91.938999999999993</v>
      </c>
      <c r="I458" s="224"/>
      <c r="J458" s="225">
        <f>ROUND(I458*H458,2)</f>
        <v>0</v>
      </c>
      <c r="K458" s="226"/>
      <c r="L458" s="44"/>
      <c r="M458" s="227" t="s">
        <v>1</v>
      </c>
      <c r="N458" s="228" t="s">
        <v>41</v>
      </c>
      <c r="O458" s="91"/>
      <c r="P458" s="229">
        <f>O458*H458</f>
        <v>0</v>
      </c>
      <c r="Q458" s="229">
        <v>0</v>
      </c>
      <c r="R458" s="229">
        <f>Q458*H458</f>
        <v>0</v>
      </c>
      <c r="S458" s="229">
        <v>0</v>
      </c>
      <c r="T458" s="230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1" t="s">
        <v>180</v>
      </c>
      <c r="AT458" s="231" t="s">
        <v>134</v>
      </c>
      <c r="AU458" s="231" t="s">
        <v>86</v>
      </c>
      <c r="AY458" s="17" t="s">
        <v>132</v>
      </c>
      <c r="BE458" s="232">
        <f>IF(N458="základní",J458,0)</f>
        <v>0</v>
      </c>
      <c r="BF458" s="232">
        <f>IF(N458="snížená",J458,0)</f>
        <v>0</v>
      </c>
      <c r="BG458" s="232">
        <f>IF(N458="zákl. přenesená",J458,0)</f>
        <v>0</v>
      </c>
      <c r="BH458" s="232">
        <f>IF(N458="sníž. přenesená",J458,0)</f>
        <v>0</v>
      </c>
      <c r="BI458" s="232">
        <f>IF(N458="nulová",J458,0)</f>
        <v>0</v>
      </c>
      <c r="BJ458" s="17" t="s">
        <v>84</v>
      </c>
      <c r="BK458" s="232">
        <f>ROUND(I458*H458,2)</f>
        <v>0</v>
      </c>
      <c r="BL458" s="17" t="s">
        <v>180</v>
      </c>
      <c r="BM458" s="231" t="s">
        <v>530</v>
      </c>
    </row>
    <row r="459" s="13" customFormat="1">
      <c r="A459" s="13"/>
      <c r="B459" s="233"/>
      <c r="C459" s="234"/>
      <c r="D459" s="235" t="s">
        <v>139</v>
      </c>
      <c r="E459" s="236" t="s">
        <v>1</v>
      </c>
      <c r="F459" s="237" t="s">
        <v>531</v>
      </c>
      <c r="G459" s="234"/>
      <c r="H459" s="236" t="s">
        <v>1</v>
      </c>
      <c r="I459" s="238"/>
      <c r="J459" s="234"/>
      <c r="K459" s="234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139</v>
      </c>
      <c r="AU459" s="243" t="s">
        <v>86</v>
      </c>
      <c r="AV459" s="13" t="s">
        <v>84</v>
      </c>
      <c r="AW459" s="13" t="s">
        <v>33</v>
      </c>
      <c r="AX459" s="13" t="s">
        <v>76</v>
      </c>
      <c r="AY459" s="243" t="s">
        <v>132</v>
      </c>
    </row>
    <row r="460" s="13" customFormat="1">
      <c r="A460" s="13"/>
      <c r="B460" s="233"/>
      <c r="C460" s="234"/>
      <c r="D460" s="235" t="s">
        <v>139</v>
      </c>
      <c r="E460" s="236" t="s">
        <v>1</v>
      </c>
      <c r="F460" s="237" t="s">
        <v>284</v>
      </c>
      <c r="G460" s="234"/>
      <c r="H460" s="236" t="s">
        <v>1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139</v>
      </c>
      <c r="AU460" s="243" t="s">
        <v>86</v>
      </c>
      <c r="AV460" s="13" t="s">
        <v>84</v>
      </c>
      <c r="AW460" s="13" t="s">
        <v>33</v>
      </c>
      <c r="AX460" s="13" t="s">
        <v>76</v>
      </c>
      <c r="AY460" s="243" t="s">
        <v>132</v>
      </c>
    </row>
    <row r="461" s="13" customFormat="1">
      <c r="A461" s="13"/>
      <c r="B461" s="233"/>
      <c r="C461" s="234"/>
      <c r="D461" s="235" t="s">
        <v>139</v>
      </c>
      <c r="E461" s="236" t="s">
        <v>1</v>
      </c>
      <c r="F461" s="237" t="s">
        <v>285</v>
      </c>
      <c r="G461" s="234"/>
      <c r="H461" s="236" t="s">
        <v>1</v>
      </c>
      <c r="I461" s="238"/>
      <c r="J461" s="234"/>
      <c r="K461" s="234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139</v>
      </c>
      <c r="AU461" s="243" t="s">
        <v>86</v>
      </c>
      <c r="AV461" s="13" t="s">
        <v>84</v>
      </c>
      <c r="AW461" s="13" t="s">
        <v>33</v>
      </c>
      <c r="AX461" s="13" t="s">
        <v>76</v>
      </c>
      <c r="AY461" s="243" t="s">
        <v>132</v>
      </c>
    </row>
    <row r="462" s="14" customFormat="1">
      <c r="A462" s="14"/>
      <c r="B462" s="244"/>
      <c r="C462" s="245"/>
      <c r="D462" s="235" t="s">
        <v>139</v>
      </c>
      <c r="E462" s="246" t="s">
        <v>1</v>
      </c>
      <c r="F462" s="247" t="s">
        <v>286</v>
      </c>
      <c r="G462" s="245"/>
      <c r="H462" s="248">
        <v>43.052999999999997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139</v>
      </c>
      <c r="AU462" s="254" t="s">
        <v>86</v>
      </c>
      <c r="AV462" s="14" t="s">
        <v>86</v>
      </c>
      <c r="AW462" s="14" t="s">
        <v>33</v>
      </c>
      <c r="AX462" s="14" t="s">
        <v>76</v>
      </c>
      <c r="AY462" s="254" t="s">
        <v>132</v>
      </c>
    </row>
    <row r="463" s="13" customFormat="1">
      <c r="A463" s="13"/>
      <c r="B463" s="233"/>
      <c r="C463" s="234"/>
      <c r="D463" s="235" t="s">
        <v>139</v>
      </c>
      <c r="E463" s="236" t="s">
        <v>1</v>
      </c>
      <c r="F463" s="237" t="s">
        <v>287</v>
      </c>
      <c r="G463" s="234"/>
      <c r="H463" s="236" t="s">
        <v>1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139</v>
      </c>
      <c r="AU463" s="243" t="s">
        <v>86</v>
      </c>
      <c r="AV463" s="13" t="s">
        <v>84</v>
      </c>
      <c r="AW463" s="13" t="s">
        <v>33</v>
      </c>
      <c r="AX463" s="13" t="s">
        <v>76</v>
      </c>
      <c r="AY463" s="243" t="s">
        <v>132</v>
      </c>
    </row>
    <row r="464" s="13" customFormat="1">
      <c r="A464" s="13"/>
      <c r="B464" s="233"/>
      <c r="C464" s="234"/>
      <c r="D464" s="235" t="s">
        <v>139</v>
      </c>
      <c r="E464" s="236" t="s">
        <v>1</v>
      </c>
      <c r="F464" s="237" t="s">
        <v>288</v>
      </c>
      <c r="G464" s="234"/>
      <c r="H464" s="236" t="s">
        <v>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139</v>
      </c>
      <c r="AU464" s="243" t="s">
        <v>86</v>
      </c>
      <c r="AV464" s="13" t="s">
        <v>84</v>
      </c>
      <c r="AW464" s="13" t="s">
        <v>33</v>
      </c>
      <c r="AX464" s="13" t="s">
        <v>76</v>
      </c>
      <c r="AY464" s="243" t="s">
        <v>132</v>
      </c>
    </row>
    <row r="465" s="14" customFormat="1">
      <c r="A465" s="14"/>
      <c r="B465" s="244"/>
      <c r="C465" s="245"/>
      <c r="D465" s="235" t="s">
        <v>139</v>
      </c>
      <c r="E465" s="246" t="s">
        <v>1</v>
      </c>
      <c r="F465" s="247" t="s">
        <v>289</v>
      </c>
      <c r="G465" s="245"/>
      <c r="H465" s="248">
        <v>0.83999999999999997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139</v>
      </c>
      <c r="AU465" s="254" t="s">
        <v>86</v>
      </c>
      <c r="AV465" s="14" t="s">
        <v>86</v>
      </c>
      <c r="AW465" s="14" t="s">
        <v>33</v>
      </c>
      <c r="AX465" s="14" t="s">
        <v>76</v>
      </c>
      <c r="AY465" s="254" t="s">
        <v>132</v>
      </c>
    </row>
    <row r="466" s="13" customFormat="1">
      <c r="A466" s="13"/>
      <c r="B466" s="233"/>
      <c r="C466" s="234"/>
      <c r="D466" s="235" t="s">
        <v>139</v>
      </c>
      <c r="E466" s="236" t="s">
        <v>1</v>
      </c>
      <c r="F466" s="237" t="s">
        <v>290</v>
      </c>
      <c r="G466" s="234"/>
      <c r="H466" s="236" t="s">
        <v>1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139</v>
      </c>
      <c r="AU466" s="243" t="s">
        <v>86</v>
      </c>
      <c r="AV466" s="13" t="s">
        <v>84</v>
      </c>
      <c r="AW466" s="13" t="s">
        <v>33</v>
      </c>
      <c r="AX466" s="13" t="s">
        <v>76</v>
      </c>
      <c r="AY466" s="243" t="s">
        <v>132</v>
      </c>
    </row>
    <row r="467" s="14" customFormat="1">
      <c r="A467" s="14"/>
      <c r="B467" s="244"/>
      <c r="C467" s="245"/>
      <c r="D467" s="235" t="s">
        <v>139</v>
      </c>
      <c r="E467" s="246" t="s">
        <v>1</v>
      </c>
      <c r="F467" s="247" t="s">
        <v>291</v>
      </c>
      <c r="G467" s="245"/>
      <c r="H467" s="248">
        <v>13.94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139</v>
      </c>
      <c r="AU467" s="254" t="s">
        <v>86</v>
      </c>
      <c r="AV467" s="14" t="s">
        <v>86</v>
      </c>
      <c r="AW467" s="14" t="s">
        <v>33</v>
      </c>
      <c r="AX467" s="14" t="s">
        <v>76</v>
      </c>
      <c r="AY467" s="254" t="s">
        <v>132</v>
      </c>
    </row>
    <row r="468" s="13" customFormat="1">
      <c r="A468" s="13"/>
      <c r="B468" s="233"/>
      <c r="C468" s="234"/>
      <c r="D468" s="235" t="s">
        <v>139</v>
      </c>
      <c r="E468" s="236" t="s">
        <v>1</v>
      </c>
      <c r="F468" s="237" t="s">
        <v>292</v>
      </c>
      <c r="G468" s="234"/>
      <c r="H468" s="236" t="s">
        <v>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139</v>
      </c>
      <c r="AU468" s="243" t="s">
        <v>86</v>
      </c>
      <c r="AV468" s="13" t="s">
        <v>84</v>
      </c>
      <c r="AW468" s="13" t="s">
        <v>33</v>
      </c>
      <c r="AX468" s="13" t="s">
        <v>76</v>
      </c>
      <c r="AY468" s="243" t="s">
        <v>132</v>
      </c>
    </row>
    <row r="469" s="14" customFormat="1">
      <c r="A469" s="14"/>
      <c r="B469" s="244"/>
      <c r="C469" s="245"/>
      <c r="D469" s="235" t="s">
        <v>139</v>
      </c>
      <c r="E469" s="246" t="s">
        <v>1</v>
      </c>
      <c r="F469" s="247" t="s">
        <v>293</v>
      </c>
      <c r="G469" s="245"/>
      <c r="H469" s="248">
        <v>1.44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139</v>
      </c>
      <c r="AU469" s="254" t="s">
        <v>86</v>
      </c>
      <c r="AV469" s="14" t="s">
        <v>86</v>
      </c>
      <c r="AW469" s="14" t="s">
        <v>33</v>
      </c>
      <c r="AX469" s="14" t="s">
        <v>76</v>
      </c>
      <c r="AY469" s="254" t="s">
        <v>132</v>
      </c>
    </row>
    <row r="470" s="13" customFormat="1">
      <c r="A470" s="13"/>
      <c r="B470" s="233"/>
      <c r="C470" s="234"/>
      <c r="D470" s="235" t="s">
        <v>139</v>
      </c>
      <c r="E470" s="236" t="s">
        <v>1</v>
      </c>
      <c r="F470" s="237" t="s">
        <v>294</v>
      </c>
      <c r="G470" s="234"/>
      <c r="H470" s="236" t="s">
        <v>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139</v>
      </c>
      <c r="AU470" s="243" t="s">
        <v>86</v>
      </c>
      <c r="AV470" s="13" t="s">
        <v>84</v>
      </c>
      <c r="AW470" s="13" t="s">
        <v>33</v>
      </c>
      <c r="AX470" s="13" t="s">
        <v>76</v>
      </c>
      <c r="AY470" s="243" t="s">
        <v>132</v>
      </c>
    </row>
    <row r="471" s="14" customFormat="1">
      <c r="A471" s="14"/>
      <c r="B471" s="244"/>
      <c r="C471" s="245"/>
      <c r="D471" s="235" t="s">
        <v>139</v>
      </c>
      <c r="E471" s="246" t="s">
        <v>1</v>
      </c>
      <c r="F471" s="247" t="s">
        <v>295</v>
      </c>
      <c r="G471" s="245"/>
      <c r="H471" s="248">
        <v>0.096000000000000002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139</v>
      </c>
      <c r="AU471" s="254" t="s">
        <v>86</v>
      </c>
      <c r="AV471" s="14" t="s">
        <v>86</v>
      </c>
      <c r="AW471" s="14" t="s">
        <v>33</v>
      </c>
      <c r="AX471" s="14" t="s">
        <v>76</v>
      </c>
      <c r="AY471" s="254" t="s">
        <v>132</v>
      </c>
    </row>
    <row r="472" s="13" customFormat="1">
      <c r="A472" s="13"/>
      <c r="B472" s="233"/>
      <c r="C472" s="234"/>
      <c r="D472" s="235" t="s">
        <v>139</v>
      </c>
      <c r="E472" s="236" t="s">
        <v>1</v>
      </c>
      <c r="F472" s="237" t="s">
        <v>296</v>
      </c>
      <c r="G472" s="234"/>
      <c r="H472" s="236" t="s">
        <v>1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139</v>
      </c>
      <c r="AU472" s="243" t="s">
        <v>86</v>
      </c>
      <c r="AV472" s="13" t="s">
        <v>84</v>
      </c>
      <c r="AW472" s="13" t="s">
        <v>33</v>
      </c>
      <c r="AX472" s="13" t="s">
        <v>76</v>
      </c>
      <c r="AY472" s="243" t="s">
        <v>132</v>
      </c>
    </row>
    <row r="473" s="14" customFormat="1">
      <c r="A473" s="14"/>
      <c r="B473" s="244"/>
      <c r="C473" s="245"/>
      <c r="D473" s="235" t="s">
        <v>139</v>
      </c>
      <c r="E473" s="246" t="s">
        <v>1</v>
      </c>
      <c r="F473" s="247" t="s">
        <v>297</v>
      </c>
      <c r="G473" s="245"/>
      <c r="H473" s="248">
        <v>31.920000000000002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139</v>
      </c>
      <c r="AU473" s="254" t="s">
        <v>86</v>
      </c>
      <c r="AV473" s="14" t="s">
        <v>86</v>
      </c>
      <c r="AW473" s="14" t="s">
        <v>33</v>
      </c>
      <c r="AX473" s="14" t="s">
        <v>76</v>
      </c>
      <c r="AY473" s="254" t="s">
        <v>132</v>
      </c>
    </row>
    <row r="474" s="13" customFormat="1">
      <c r="A474" s="13"/>
      <c r="B474" s="233"/>
      <c r="C474" s="234"/>
      <c r="D474" s="235" t="s">
        <v>139</v>
      </c>
      <c r="E474" s="236" t="s">
        <v>1</v>
      </c>
      <c r="F474" s="237" t="s">
        <v>298</v>
      </c>
      <c r="G474" s="234"/>
      <c r="H474" s="236" t="s">
        <v>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139</v>
      </c>
      <c r="AU474" s="243" t="s">
        <v>86</v>
      </c>
      <c r="AV474" s="13" t="s">
        <v>84</v>
      </c>
      <c r="AW474" s="13" t="s">
        <v>33</v>
      </c>
      <c r="AX474" s="13" t="s">
        <v>76</v>
      </c>
      <c r="AY474" s="243" t="s">
        <v>132</v>
      </c>
    </row>
    <row r="475" s="14" customFormat="1">
      <c r="A475" s="14"/>
      <c r="B475" s="244"/>
      <c r="C475" s="245"/>
      <c r="D475" s="235" t="s">
        <v>139</v>
      </c>
      <c r="E475" s="246" t="s">
        <v>1</v>
      </c>
      <c r="F475" s="247" t="s">
        <v>299</v>
      </c>
      <c r="G475" s="245"/>
      <c r="H475" s="248">
        <v>0.216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139</v>
      </c>
      <c r="AU475" s="254" t="s">
        <v>86</v>
      </c>
      <c r="AV475" s="14" t="s">
        <v>86</v>
      </c>
      <c r="AW475" s="14" t="s">
        <v>33</v>
      </c>
      <c r="AX475" s="14" t="s">
        <v>76</v>
      </c>
      <c r="AY475" s="254" t="s">
        <v>132</v>
      </c>
    </row>
    <row r="476" s="13" customFormat="1">
      <c r="A476" s="13"/>
      <c r="B476" s="233"/>
      <c r="C476" s="234"/>
      <c r="D476" s="235" t="s">
        <v>139</v>
      </c>
      <c r="E476" s="236" t="s">
        <v>1</v>
      </c>
      <c r="F476" s="237" t="s">
        <v>298</v>
      </c>
      <c r="G476" s="234"/>
      <c r="H476" s="236" t="s">
        <v>1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139</v>
      </c>
      <c r="AU476" s="243" t="s">
        <v>86</v>
      </c>
      <c r="AV476" s="13" t="s">
        <v>84</v>
      </c>
      <c r="AW476" s="13" t="s">
        <v>33</v>
      </c>
      <c r="AX476" s="13" t="s">
        <v>76</v>
      </c>
      <c r="AY476" s="243" t="s">
        <v>132</v>
      </c>
    </row>
    <row r="477" s="14" customFormat="1">
      <c r="A477" s="14"/>
      <c r="B477" s="244"/>
      <c r="C477" s="245"/>
      <c r="D477" s="235" t="s">
        <v>139</v>
      </c>
      <c r="E477" s="246" t="s">
        <v>1</v>
      </c>
      <c r="F477" s="247" t="s">
        <v>299</v>
      </c>
      <c r="G477" s="245"/>
      <c r="H477" s="248">
        <v>0.216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139</v>
      </c>
      <c r="AU477" s="254" t="s">
        <v>86</v>
      </c>
      <c r="AV477" s="14" t="s">
        <v>86</v>
      </c>
      <c r="AW477" s="14" t="s">
        <v>33</v>
      </c>
      <c r="AX477" s="14" t="s">
        <v>76</v>
      </c>
      <c r="AY477" s="254" t="s">
        <v>132</v>
      </c>
    </row>
    <row r="478" s="13" customFormat="1">
      <c r="A478" s="13"/>
      <c r="B478" s="233"/>
      <c r="C478" s="234"/>
      <c r="D478" s="235" t="s">
        <v>139</v>
      </c>
      <c r="E478" s="236" t="s">
        <v>1</v>
      </c>
      <c r="F478" s="237" t="s">
        <v>298</v>
      </c>
      <c r="G478" s="234"/>
      <c r="H478" s="236" t="s">
        <v>1</v>
      </c>
      <c r="I478" s="238"/>
      <c r="J478" s="234"/>
      <c r="K478" s="234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139</v>
      </c>
      <c r="AU478" s="243" t="s">
        <v>86</v>
      </c>
      <c r="AV478" s="13" t="s">
        <v>84</v>
      </c>
      <c r="AW478" s="13" t="s">
        <v>33</v>
      </c>
      <c r="AX478" s="13" t="s">
        <v>76</v>
      </c>
      <c r="AY478" s="243" t="s">
        <v>132</v>
      </c>
    </row>
    <row r="479" s="14" customFormat="1">
      <c r="A479" s="14"/>
      <c r="B479" s="244"/>
      <c r="C479" s="245"/>
      <c r="D479" s="235" t="s">
        <v>139</v>
      </c>
      <c r="E479" s="246" t="s">
        <v>1</v>
      </c>
      <c r="F479" s="247" t="s">
        <v>300</v>
      </c>
      <c r="G479" s="245"/>
      <c r="H479" s="248">
        <v>0.043999999999999997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139</v>
      </c>
      <c r="AU479" s="254" t="s">
        <v>86</v>
      </c>
      <c r="AV479" s="14" t="s">
        <v>86</v>
      </c>
      <c r="AW479" s="14" t="s">
        <v>33</v>
      </c>
      <c r="AX479" s="14" t="s">
        <v>76</v>
      </c>
      <c r="AY479" s="254" t="s">
        <v>132</v>
      </c>
    </row>
    <row r="480" s="13" customFormat="1">
      <c r="A480" s="13"/>
      <c r="B480" s="233"/>
      <c r="C480" s="234"/>
      <c r="D480" s="235" t="s">
        <v>139</v>
      </c>
      <c r="E480" s="236" t="s">
        <v>1</v>
      </c>
      <c r="F480" s="237" t="s">
        <v>301</v>
      </c>
      <c r="G480" s="234"/>
      <c r="H480" s="236" t="s">
        <v>1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139</v>
      </c>
      <c r="AU480" s="243" t="s">
        <v>86</v>
      </c>
      <c r="AV480" s="13" t="s">
        <v>84</v>
      </c>
      <c r="AW480" s="13" t="s">
        <v>33</v>
      </c>
      <c r="AX480" s="13" t="s">
        <v>76</v>
      </c>
      <c r="AY480" s="243" t="s">
        <v>132</v>
      </c>
    </row>
    <row r="481" s="14" customFormat="1">
      <c r="A481" s="14"/>
      <c r="B481" s="244"/>
      <c r="C481" s="245"/>
      <c r="D481" s="235" t="s">
        <v>139</v>
      </c>
      <c r="E481" s="246" t="s">
        <v>1</v>
      </c>
      <c r="F481" s="247" t="s">
        <v>302</v>
      </c>
      <c r="G481" s="245"/>
      <c r="H481" s="248">
        <v>0.17399999999999999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139</v>
      </c>
      <c r="AU481" s="254" t="s">
        <v>86</v>
      </c>
      <c r="AV481" s="14" t="s">
        <v>86</v>
      </c>
      <c r="AW481" s="14" t="s">
        <v>33</v>
      </c>
      <c r="AX481" s="14" t="s">
        <v>76</v>
      </c>
      <c r="AY481" s="254" t="s">
        <v>132</v>
      </c>
    </row>
    <row r="482" s="15" customFormat="1">
      <c r="A482" s="15"/>
      <c r="B482" s="255"/>
      <c r="C482" s="256"/>
      <c r="D482" s="235" t="s">
        <v>139</v>
      </c>
      <c r="E482" s="257" t="s">
        <v>1</v>
      </c>
      <c r="F482" s="258" t="s">
        <v>142</v>
      </c>
      <c r="G482" s="256"/>
      <c r="H482" s="259">
        <v>91.938999999999979</v>
      </c>
      <c r="I482" s="260"/>
      <c r="J482" s="256"/>
      <c r="K482" s="256"/>
      <c r="L482" s="261"/>
      <c r="M482" s="262"/>
      <c r="N482" s="263"/>
      <c r="O482" s="263"/>
      <c r="P482" s="263"/>
      <c r="Q482" s="263"/>
      <c r="R482" s="263"/>
      <c r="S482" s="263"/>
      <c r="T482" s="264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5" t="s">
        <v>139</v>
      </c>
      <c r="AU482" s="265" t="s">
        <v>86</v>
      </c>
      <c r="AV482" s="15" t="s">
        <v>138</v>
      </c>
      <c r="AW482" s="15" t="s">
        <v>33</v>
      </c>
      <c r="AX482" s="15" t="s">
        <v>84</v>
      </c>
      <c r="AY482" s="265" t="s">
        <v>132</v>
      </c>
    </row>
    <row r="483" s="12" customFormat="1" ht="25.92" customHeight="1">
      <c r="A483" s="12"/>
      <c r="B483" s="203"/>
      <c r="C483" s="204"/>
      <c r="D483" s="205" t="s">
        <v>75</v>
      </c>
      <c r="E483" s="206" t="s">
        <v>195</v>
      </c>
      <c r="F483" s="206" t="s">
        <v>532</v>
      </c>
      <c r="G483" s="204"/>
      <c r="H483" s="204"/>
      <c r="I483" s="207"/>
      <c r="J483" s="208">
        <f>BK483</f>
        <v>0</v>
      </c>
      <c r="K483" s="204"/>
      <c r="L483" s="209"/>
      <c r="M483" s="210"/>
      <c r="N483" s="211"/>
      <c r="O483" s="211"/>
      <c r="P483" s="212">
        <f>P484</f>
        <v>0</v>
      </c>
      <c r="Q483" s="211"/>
      <c r="R483" s="212">
        <f>R484</f>
        <v>0</v>
      </c>
      <c r="S483" s="211"/>
      <c r="T483" s="213">
        <f>T484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4" t="s">
        <v>146</v>
      </c>
      <c r="AT483" s="215" t="s">
        <v>75</v>
      </c>
      <c r="AU483" s="215" t="s">
        <v>76</v>
      </c>
      <c r="AY483" s="214" t="s">
        <v>132</v>
      </c>
      <c r="BK483" s="216">
        <f>BK484</f>
        <v>0</v>
      </c>
    </row>
    <row r="484" s="12" customFormat="1" ht="22.8" customHeight="1">
      <c r="A484" s="12"/>
      <c r="B484" s="203"/>
      <c r="C484" s="204"/>
      <c r="D484" s="205" t="s">
        <v>75</v>
      </c>
      <c r="E484" s="217" t="s">
        <v>533</v>
      </c>
      <c r="F484" s="217" t="s">
        <v>534</v>
      </c>
      <c r="G484" s="204"/>
      <c r="H484" s="204"/>
      <c r="I484" s="207"/>
      <c r="J484" s="218">
        <f>BK484</f>
        <v>0</v>
      </c>
      <c r="K484" s="204"/>
      <c r="L484" s="209"/>
      <c r="M484" s="210"/>
      <c r="N484" s="211"/>
      <c r="O484" s="211"/>
      <c r="P484" s="212">
        <f>SUM(P485:P488)</f>
        <v>0</v>
      </c>
      <c r="Q484" s="211"/>
      <c r="R484" s="212">
        <f>SUM(R485:R488)</f>
        <v>0</v>
      </c>
      <c r="S484" s="211"/>
      <c r="T484" s="213">
        <f>SUM(T485:T488)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14" t="s">
        <v>146</v>
      </c>
      <c r="AT484" s="215" t="s">
        <v>75</v>
      </c>
      <c r="AU484" s="215" t="s">
        <v>84</v>
      </c>
      <c r="AY484" s="214" t="s">
        <v>132</v>
      </c>
      <c r="BK484" s="216">
        <f>SUM(BK485:BK488)</f>
        <v>0</v>
      </c>
    </row>
    <row r="485" s="2" customFormat="1" ht="33" customHeight="1">
      <c r="A485" s="38"/>
      <c r="B485" s="39"/>
      <c r="C485" s="219" t="s">
        <v>535</v>
      </c>
      <c r="D485" s="219" t="s">
        <v>134</v>
      </c>
      <c r="E485" s="220" t="s">
        <v>536</v>
      </c>
      <c r="F485" s="221" t="s">
        <v>537</v>
      </c>
      <c r="G485" s="222" t="s">
        <v>149</v>
      </c>
      <c r="H485" s="223">
        <v>104</v>
      </c>
      <c r="I485" s="224"/>
      <c r="J485" s="225">
        <f>ROUND(I485*H485,2)</f>
        <v>0</v>
      </c>
      <c r="K485" s="226"/>
      <c r="L485" s="44"/>
      <c r="M485" s="227" t="s">
        <v>1</v>
      </c>
      <c r="N485" s="228" t="s">
        <v>41</v>
      </c>
      <c r="O485" s="91"/>
      <c r="P485" s="229">
        <f>O485*H485</f>
        <v>0</v>
      </c>
      <c r="Q485" s="229">
        <v>0</v>
      </c>
      <c r="R485" s="229">
        <f>Q485*H485</f>
        <v>0</v>
      </c>
      <c r="S485" s="229">
        <v>0</v>
      </c>
      <c r="T485" s="230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1" t="s">
        <v>316</v>
      </c>
      <c r="AT485" s="231" t="s">
        <v>134</v>
      </c>
      <c r="AU485" s="231" t="s">
        <v>86</v>
      </c>
      <c r="AY485" s="17" t="s">
        <v>132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17" t="s">
        <v>84</v>
      </c>
      <c r="BK485" s="232">
        <f>ROUND(I485*H485,2)</f>
        <v>0</v>
      </c>
      <c r="BL485" s="17" t="s">
        <v>316</v>
      </c>
      <c r="BM485" s="231" t="s">
        <v>538</v>
      </c>
    </row>
    <row r="486" s="14" customFormat="1">
      <c r="A486" s="14"/>
      <c r="B486" s="244"/>
      <c r="C486" s="245"/>
      <c r="D486" s="235" t="s">
        <v>139</v>
      </c>
      <c r="E486" s="246" t="s">
        <v>1</v>
      </c>
      <c r="F486" s="247" t="s">
        <v>151</v>
      </c>
      <c r="G486" s="245"/>
      <c r="H486" s="248">
        <v>104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139</v>
      </c>
      <c r="AU486" s="254" t="s">
        <v>86</v>
      </c>
      <c r="AV486" s="14" t="s">
        <v>86</v>
      </c>
      <c r="AW486" s="14" t="s">
        <v>33</v>
      </c>
      <c r="AX486" s="14" t="s">
        <v>76</v>
      </c>
      <c r="AY486" s="254" t="s">
        <v>132</v>
      </c>
    </row>
    <row r="487" s="15" customFormat="1">
      <c r="A487" s="15"/>
      <c r="B487" s="255"/>
      <c r="C487" s="256"/>
      <c r="D487" s="235" t="s">
        <v>139</v>
      </c>
      <c r="E487" s="257" t="s">
        <v>1</v>
      </c>
      <c r="F487" s="258" t="s">
        <v>142</v>
      </c>
      <c r="G487" s="256"/>
      <c r="H487" s="259">
        <v>104</v>
      </c>
      <c r="I487" s="260"/>
      <c r="J487" s="256"/>
      <c r="K487" s="256"/>
      <c r="L487" s="261"/>
      <c r="M487" s="262"/>
      <c r="N487" s="263"/>
      <c r="O487" s="263"/>
      <c r="P487" s="263"/>
      <c r="Q487" s="263"/>
      <c r="R487" s="263"/>
      <c r="S487" s="263"/>
      <c r="T487" s="264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5" t="s">
        <v>139</v>
      </c>
      <c r="AU487" s="265" t="s">
        <v>86</v>
      </c>
      <c r="AV487" s="15" t="s">
        <v>138</v>
      </c>
      <c r="AW487" s="15" t="s">
        <v>33</v>
      </c>
      <c r="AX487" s="15" t="s">
        <v>84</v>
      </c>
      <c r="AY487" s="265" t="s">
        <v>132</v>
      </c>
    </row>
    <row r="488" s="2" customFormat="1" ht="24.15" customHeight="1">
      <c r="A488" s="38"/>
      <c r="B488" s="39"/>
      <c r="C488" s="266" t="s">
        <v>340</v>
      </c>
      <c r="D488" s="266" t="s">
        <v>195</v>
      </c>
      <c r="E488" s="267" t="s">
        <v>539</v>
      </c>
      <c r="F488" s="268" t="s">
        <v>540</v>
      </c>
      <c r="G488" s="269" t="s">
        <v>149</v>
      </c>
      <c r="H488" s="270">
        <v>104</v>
      </c>
      <c r="I488" s="271"/>
      <c r="J488" s="272">
        <f>ROUND(I488*H488,2)</f>
        <v>0</v>
      </c>
      <c r="K488" s="273"/>
      <c r="L488" s="274"/>
      <c r="M488" s="282" t="s">
        <v>1</v>
      </c>
      <c r="N488" s="283" t="s">
        <v>41</v>
      </c>
      <c r="O488" s="284"/>
      <c r="P488" s="285">
        <f>O488*H488</f>
        <v>0</v>
      </c>
      <c r="Q488" s="285">
        <v>0</v>
      </c>
      <c r="R488" s="285">
        <f>Q488*H488</f>
        <v>0</v>
      </c>
      <c r="S488" s="285">
        <v>0</v>
      </c>
      <c r="T488" s="28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1" t="s">
        <v>541</v>
      </c>
      <c r="AT488" s="231" t="s">
        <v>195</v>
      </c>
      <c r="AU488" s="231" t="s">
        <v>86</v>
      </c>
      <c r="AY488" s="17" t="s">
        <v>132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7" t="s">
        <v>84</v>
      </c>
      <c r="BK488" s="232">
        <f>ROUND(I488*H488,2)</f>
        <v>0</v>
      </c>
      <c r="BL488" s="17" t="s">
        <v>316</v>
      </c>
      <c r="BM488" s="231" t="s">
        <v>542</v>
      </c>
    </row>
    <row r="489" s="2" customFormat="1" ht="6.96" customHeight="1">
      <c r="A489" s="38"/>
      <c r="B489" s="66"/>
      <c r="C489" s="67"/>
      <c r="D489" s="67"/>
      <c r="E489" s="67"/>
      <c r="F489" s="67"/>
      <c r="G489" s="67"/>
      <c r="H489" s="67"/>
      <c r="I489" s="67"/>
      <c r="J489" s="67"/>
      <c r="K489" s="67"/>
      <c r="L489" s="44"/>
      <c r="M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</row>
  </sheetData>
  <sheetProtection sheet="1" autoFilter="0" formatColumns="0" formatRows="0" objects="1" scenarios="1" spinCount="100000" saltValue="ptnpzxhoytgmpjNOXgHkqC4OQ117yC+DmOZJPmK8oGc/1DEasCJL9OfTgPU4VCM0KclQ3T35KWHkJ/OBPNTRAg==" hashValue="jI+vt/7eiCtZczig/N3zULi/XdDw7vtkFUYsB1N+9dmiIQjQ3BXiB80H4zAskzJ4BQ5GxJePkvmSarXL6yIrfA==" algorithmName="SHA-512" password="CC35"/>
  <autoFilter ref="C129:K488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67,750 na trati Horní Cerekev - Tábor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543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 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ROUND((SUM(BE119:BE194)),  2)</f>
        <v>0</v>
      </c>
      <c r="G33" s="38"/>
      <c r="H33" s="38"/>
      <c r="I33" s="155">
        <v>0.20999999999999999</v>
      </c>
      <c r="J33" s="154">
        <f>ROUND(((SUM(BE119:BE194))*I33),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ROUND((SUM(BF119:BF194)),  2)</f>
        <v>0</v>
      </c>
      <c r="G34" s="38"/>
      <c r="H34" s="38"/>
      <c r="I34" s="155">
        <v>0.14999999999999999</v>
      </c>
      <c r="J34" s="154">
        <f>ROUND(((SUM(BF119:BF194))*I34),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ROUND((SUM(BG119:BG194)),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ROUND((SUM(BH119:BH194)),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ROUND((SUM(BI119:BI194)),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67,750 na trati Horní Cerekev - Tábor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 02 - Železniční svršek km 67,750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544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545</v>
      </c>
      <c r="E99" s="182"/>
      <c r="F99" s="182"/>
      <c r="G99" s="182"/>
      <c r="H99" s="182"/>
      <c r="I99" s="182"/>
      <c r="J99" s="183">
        <f>J179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mostu v km 67,750 na trati Horní Cerekev - Tábor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 02 - Železniční svršek km 67,750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13. 3. 2023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Správa železnic, státní organizace</v>
      </c>
      <c r="G115" s="40"/>
      <c r="H115" s="40"/>
      <c r="I115" s="32" t="s">
        <v>32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118</v>
      </c>
      <c r="D118" s="194" t="s">
        <v>61</v>
      </c>
      <c r="E118" s="194" t="s">
        <v>57</v>
      </c>
      <c r="F118" s="194" t="s">
        <v>58</v>
      </c>
      <c r="G118" s="194" t="s">
        <v>119</v>
      </c>
      <c r="H118" s="194" t="s">
        <v>120</v>
      </c>
      <c r="I118" s="194" t="s">
        <v>121</v>
      </c>
      <c r="J118" s="195" t="s">
        <v>100</v>
      </c>
      <c r="K118" s="196" t="s">
        <v>122</v>
      </c>
      <c r="L118" s="197"/>
      <c r="M118" s="100" t="s">
        <v>1</v>
      </c>
      <c r="N118" s="101" t="s">
        <v>40</v>
      </c>
      <c r="O118" s="101" t="s">
        <v>123</v>
      </c>
      <c r="P118" s="101" t="s">
        <v>124</v>
      </c>
      <c r="Q118" s="101" t="s">
        <v>125</v>
      </c>
      <c r="R118" s="101" t="s">
        <v>126</v>
      </c>
      <c r="S118" s="101" t="s">
        <v>127</v>
      </c>
      <c r="T118" s="102" t="s">
        <v>128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129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P120+P179</f>
        <v>0</v>
      </c>
      <c r="Q119" s="104"/>
      <c r="R119" s="200">
        <f>R120+R179</f>
        <v>0</v>
      </c>
      <c r="S119" s="104"/>
      <c r="T119" s="201">
        <f>T120+T179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102</v>
      </c>
      <c r="BK119" s="202">
        <f>BK120+BK179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130</v>
      </c>
      <c r="F120" s="206" t="s">
        <v>131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0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132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157</v>
      </c>
      <c r="F121" s="217" t="s">
        <v>546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SUM(P122:P178)</f>
        <v>0</v>
      </c>
      <c r="Q121" s="211"/>
      <c r="R121" s="212">
        <f>SUM(R122:R178)</f>
        <v>0</v>
      </c>
      <c r="S121" s="211"/>
      <c r="T121" s="213">
        <f>SUM(T122:T178)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84</v>
      </c>
      <c r="AY121" s="214" t="s">
        <v>132</v>
      </c>
      <c r="BK121" s="216">
        <f>SUM(BK122:BK178)</f>
        <v>0</v>
      </c>
    </row>
    <row r="122" s="2" customFormat="1" ht="24.15" customHeight="1">
      <c r="A122" s="38"/>
      <c r="B122" s="39"/>
      <c r="C122" s="219" t="s">
        <v>84</v>
      </c>
      <c r="D122" s="219" t="s">
        <v>134</v>
      </c>
      <c r="E122" s="220" t="s">
        <v>547</v>
      </c>
      <c r="F122" s="221" t="s">
        <v>548</v>
      </c>
      <c r="G122" s="222" t="s">
        <v>137</v>
      </c>
      <c r="H122" s="223">
        <v>41.600000000000001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41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138</v>
      </c>
      <c r="AT122" s="231" t="s">
        <v>134</v>
      </c>
      <c r="AU122" s="231" t="s">
        <v>86</v>
      </c>
      <c r="AY122" s="17" t="s">
        <v>132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84</v>
      </c>
      <c r="BK122" s="232">
        <f>ROUND(I122*H122,2)</f>
        <v>0</v>
      </c>
      <c r="BL122" s="17" t="s">
        <v>138</v>
      </c>
      <c r="BM122" s="231" t="s">
        <v>86</v>
      </c>
    </row>
    <row r="123" s="14" customFormat="1">
      <c r="A123" s="14"/>
      <c r="B123" s="244"/>
      <c r="C123" s="245"/>
      <c r="D123" s="235" t="s">
        <v>139</v>
      </c>
      <c r="E123" s="246" t="s">
        <v>1</v>
      </c>
      <c r="F123" s="247" t="s">
        <v>549</v>
      </c>
      <c r="G123" s="245"/>
      <c r="H123" s="248">
        <v>41.600000000000001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139</v>
      </c>
      <c r="AU123" s="254" t="s">
        <v>86</v>
      </c>
      <c r="AV123" s="14" t="s">
        <v>86</v>
      </c>
      <c r="AW123" s="14" t="s">
        <v>33</v>
      </c>
      <c r="AX123" s="14" t="s">
        <v>76</v>
      </c>
      <c r="AY123" s="254" t="s">
        <v>132</v>
      </c>
    </row>
    <row r="124" s="15" customFormat="1">
      <c r="A124" s="15"/>
      <c r="B124" s="255"/>
      <c r="C124" s="256"/>
      <c r="D124" s="235" t="s">
        <v>139</v>
      </c>
      <c r="E124" s="257" t="s">
        <v>1</v>
      </c>
      <c r="F124" s="258" t="s">
        <v>142</v>
      </c>
      <c r="G124" s="256"/>
      <c r="H124" s="259">
        <v>41.600000000000001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139</v>
      </c>
      <c r="AU124" s="265" t="s">
        <v>86</v>
      </c>
      <c r="AV124" s="15" t="s">
        <v>138</v>
      </c>
      <c r="AW124" s="15" t="s">
        <v>33</v>
      </c>
      <c r="AX124" s="15" t="s">
        <v>84</v>
      </c>
      <c r="AY124" s="265" t="s">
        <v>132</v>
      </c>
    </row>
    <row r="125" s="2" customFormat="1" ht="16.5" customHeight="1">
      <c r="A125" s="38"/>
      <c r="B125" s="39"/>
      <c r="C125" s="219" t="s">
        <v>86</v>
      </c>
      <c r="D125" s="219" t="s">
        <v>134</v>
      </c>
      <c r="E125" s="220" t="s">
        <v>550</v>
      </c>
      <c r="F125" s="221" t="s">
        <v>551</v>
      </c>
      <c r="G125" s="222" t="s">
        <v>160</v>
      </c>
      <c r="H125" s="223">
        <v>4.1600000000000001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138</v>
      </c>
      <c r="AT125" s="231" t="s">
        <v>134</v>
      </c>
      <c r="AU125" s="231" t="s">
        <v>86</v>
      </c>
      <c r="AY125" s="17" t="s">
        <v>132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138</v>
      </c>
      <c r="BM125" s="231" t="s">
        <v>138</v>
      </c>
    </row>
    <row r="126" s="14" customFormat="1">
      <c r="A126" s="14"/>
      <c r="B126" s="244"/>
      <c r="C126" s="245"/>
      <c r="D126" s="235" t="s">
        <v>139</v>
      </c>
      <c r="E126" s="246" t="s">
        <v>1</v>
      </c>
      <c r="F126" s="247" t="s">
        <v>552</v>
      </c>
      <c r="G126" s="245"/>
      <c r="H126" s="248">
        <v>4.1600000000000001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139</v>
      </c>
      <c r="AU126" s="254" t="s">
        <v>86</v>
      </c>
      <c r="AV126" s="14" t="s">
        <v>86</v>
      </c>
      <c r="AW126" s="14" t="s">
        <v>33</v>
      </c>
      <c r="AX126" s="14" t="s">
        <v>76</v>
      </c>
      <c r="AY126" s="254" t="s">
        <v>132</v>
      </c>
    </row>
    <row r="127" s="15" customFormat="1">
      <c r="A127" s="15"/>
      <c r="B127" s="255"/>
      <c r="C127" s="256"/>
      <c r="D127" s="235" t="s">
        <v>139</v>
      </c>
      <c r="E127" s="257" t="s">
        <v>1</v>
      </c>
      <c r="F127" s="258" t="s">
        <v>142</v>
      </c>
      <c r="G127" s="256"/>
      <c r="H127" s="259">
        <v>4.1600000000000001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139</v>
      </c>
      <c r="AU127" s="265" t="s">
        <v>86</v>
      </c>
      <c r="AV127" s="15" t="s">
        <v>138</v>
      </c>
      <c r="AW127" s="15" t="s">
        <v>33</v>
      </c>
      <c r="AX127" s="15" t="s">
        <v>84</v>
      </c>
      <c r="AY127" s="265" t="s">
        <v>132</v>
      </c>
    </row>
    <row r="128" s="2" customFormat="1" ht="16.5" customHeight="1">
      <c r="A128" s="38"/>
      <c r="B128" s="39"/>
      <c r="C128" s="266" t="s">
        <v>146</v>
      </c>
      <c r="D128" s="266" t="s">
        <v>195</v>
      </c>
      <c r="E128" s="267" t="s">
        <v>553</v>
      </c>
      <c r="F128" s="268" t="s">
        <v>554</v>
      </c>
      <c r="G128" s="269" t="s">
        <v>171</v>
      </c>
      <c r="H128" s="270">
        <v>7.4880000000000004</v>
      </c>
      <c r="I128" s="271"/>
      <c r="J128" s="272">
        <f>ROUND(I128*H128,2)</f>
        <v>0</v>
      </c>
      <c r="K128" s="273"/>
      <c r="L128" s="274"/>
      <c r="M128" s="275" t="s">
        <v>1</v>
      </c>
      <c r="N128" s="276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154</v>
      </c>
      <c r="AT128" s="231" t="s">
        <v>195</v>
      </c>
      <c r="AU128" s="231" t="s">
        <v>86</v>
      </c>
      <c r="AY128" s="17" t="s">
        <v>132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138</v>
      </c>
      <c r="BM128" s="231" t="s">
        <v>150</v>
      </c>
    </row>
    <row r="129" s="14" customFormat="1">
      <c r="A129" s="14"/>
      <c r="B129" s="244"/>
      <c r="C129" s="245"/>
      <c r="D129" s="235" t="s">
        <v>139</v>
      </c>
      <c r="E129" s="246" t="s">
        <v>1</v>
      </c>
      <c r="F129" s="247" t="s">
        <v>555</v>
      </c>
      <c r="G129" s="245"/>
      <c r="H129" s="248">
        <v>7.4880000000000004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139</v>
      </c>
      <c r="AU129" s="254" t="s">
        <v>86</v>
      </c>
      <c r="AV129" s="14" t="s">
        <v>86</v>
      </c>
      <c r="AW129" s="14" t="s">
        <v>33</v>
      </c>
      <c r="AX129" s="14" t="s">
        <v>76</v>
      </c>
      <c r="AY129" s="254" t="s">
        <v>132</v>
      </c>
    </row>
    <row r="130" s="15" customFormat="1">
      <c r="A130" s="15"/>
      <c r="B130" s="255"/>
      <c r="C130" s="256"/>
      <c r="D130" s="235" t="s">
        <v>139</v>
      </c>
      <c r="E130" s="257" t="s">
        <v>1</v>
      </c>
      <c r="F130" s="258" t="s">
        <v>142</v>
      </c>
      <c r="G130" s="256"/>
      <c r="H130" s="259">
        <v>7.4880000000000004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139</v>
      </c>
      <c r="AU130" s="265" t="s">
        <v>86</v>
      </c>
      <c r="AV130" s="15" t="s">
        <v>138</v>
      </c>
      <c r="AW130" s="15" t="s">
        <v>33</v>
      </c>
      <c r="AX130" s="15" t="s">
        <v>84</v>
      </c>
      <c r="AY130" s="265" t="s">
        <v>132</v>
      </c>
    </row>
    <row r="131" s="2" customFormat="1" ht="24.15" customHeight="1">
      <c r="A131" s="38"/>
      <c r="B131" s="39"/>
      <c r="C131" s="219" t="s">
        <v>138</v>
      </c>
      <c r="D131" s="219" t="s">
        <v>134</v>
      </c>
      <c r="E131" s="220" t="s">
        <v>556</v>
      </c>
      <c r="F131" s="221" t="s">
        <v>557</v>
      </c>
      <c r="G131" s="222" t="s">
        <v>160</v>
      </c>
      <c r="H131" s="223">
        <v>131.19999999999999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138</v>
      </c>
      <c r="AT131" s="231" t="s">
        <v>134</v>
      </c>
      <c r="AU131" s="231" t="s">
        <v>86</v>
      </c>
      <c r="AY131" s="17" t="s">
        <v>132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138</v>
      </c>
      <c r="BM131" s="231" t="s">
        <v>154</v>
      </c>
    </row>
    <row r="132" s="14" customFormat="1">
      <c r="A132" s="14"/>
      <c r="B132" s="244"/>
      <c r="C132" s="245"/>
      <c r="D132" s="235" t="s">
        <v>139</v>
      </c>
      <c r="E132" s="246" t="s">
        <v>1</v>
      </c>
      <c r="F132" s="247" t="s">
        <v>558</v>
      </c>
      <c r="G132" s="245"/>
      <c r="H132" s="248">
        <v>109.2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139</v>
      </c>
      <c r="AU132" s="254" t="s">
        <v>86</v>
      </c>
      <c r="AV132" s="14" t="s">
        <v>86</v>
      </c>
      <c r="AW132" s="14" t="s">
        <v>33</v>
      </c>
      <c r="AX132" s="14" t="s">
        <v>76</v>
      </c>
      <c r="AY132" s="254" t="s">
        <v>132</v>
      </c>
    </row>
    <row r="133" s="13" customFormat="1">
      <c r="A133" s="13"/>
      <c r="B133" s="233"/>
      <c r="C133" s="234"/>
      <c r="D133" s="235" t="s">
        <v>139</v>
      </c>
      <c r="E133" s="236" t="s">
        <v>1</v>
      </c>
      <c r="F133" s="237" t="s">
        <v>163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139</v>
      </c>
      <c r="AU133" s="243" t="s">
        <v>86</v>
      </c>
      <c r="AV133" s="13" t="s">
        <v>84</v>
      </c>
      <c r="AW133" s="13" t="s">
        <v>33</v>
      </c>
      <c r="AX133" s="13" t="s">
        <v>76</v>
      </c>
      <c r="AY133" s="243" t="s">
        <v>132</v>
      </c>
    </row>
    <row r="134" s="14" customFormat="1">
      <c r="A134" s="14"/>
      <c r="B134" s="244"/>
      <c r="C134" s="245"/>
      <c r="D134" s="235" t="s">
        <v>139</v>
      </c>
      <c r="E134" s="246" t="s">
        <v>1</v>
      </c>
      <c r="F134" s="247" t="s">
        <v>559</v>
      </c>
      <c r="G134" s="245"/>
      <c r="H134" s="248">
        <v>22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139</v>
      </c>
      <c r="AU134" s="254" t="s">
        <v>86</v>
      </c>
      <c r="AV134" s="14" t="s">
        <v>86</v>
      </c>
      <c r="AW134" s="14" t="s">
        <v>33</v>
      </c>
      <c r="AX134" s="14" t="s">
        <v>76</v>
      </c>
      <c r="AY134" s="254" t="s">
        <v>132</v>
      </c>
    </row>
    <row r="135" s="15" customFormat="1">
      <c r="A135" s="15"/>
      <c r="B135" s="255"/>
      <c r="C135" s="256"/>
      <c r="D135" s="235" t="s">
        <v>139</v>
      </c>
      <c r="E135" s="257" t="s">
        <v>1</v>
      </c>
      <c r="F135" s="258" t="s">
        <v>142</v>
      </c>
      <c r="G135" s="256"/>
      <c r="H135" s="259">
        <v>131.19999999999999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5" t="s">
        <v>139</v>
      </c>
      <c r="AU135" s="265" t="s">
        <v>86</v>
      </c>
      <c r="AV135" s="15" t="s">
        <v>138</v>
      </c>
      <c r="AW135" s="15" t="s">
        <v>33</v>
      </c>
      <c r="AX135" s="15" t="s">
        <v>84</v>
      </c>
      <c r="AY135" s="265" t="s">
        <v>132</v>
      </c>
    </row>
    <row r="136" s="2" customFormat="1" ht="16.5" customHeight="1">
      <c r="A136" s="38"/>
      <c r="B136" s="39"/>
      <c r="C136" s="219" t="s">
        <v>157</v>
      </c>
      <c r="D136" s="219" t="s">
        <v>134</v>
      </c>
      <c r="E136" s="220" t="s">
        <v>560</v>
      </c>
      <c r="F136" s="221" t="s">
        <v>561</v>
      </c>
      <c r="G136" s="222" t="s">
        <v>160</v>
      </c>
      <c r="H136" s="223">
        <v>131.19999999999999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138</v>
      </c>
      <c r="AT136" s="231" t="s">
        <v>134</v>
      </c>
      <c r="AU136" s="231" t="s">
        <v>86</v>
      </c>
      <c r="AY136" s="17" t="s">
        <v>132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138</v>
      </c>
      <c r="BM136" s="231" t="s">
        <v>161</v>
      </c>
    </row>
    <row r="137" s="14" customFormat="1">
      <c r="A137" s="14"/>
      <c r="B137" s="244"/>
      <c r="C137" s="245"/>
      <c r="D137" s="235" t="s">
        <v>139</v>
      </c>
      <c r="E137" s="246" t="s">
        <v>1</v>
      </c>
      <c r="F137" s="247" t="s">
        <v>558</v>
      </c>
      <c r="G137" s="245"/>
      <c r="H137" s="248">
        <v>109.2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139</v>
      </c>
      <c r="AU137" s="254" t="s">
        <v>86</v>
      </c>
      <c r="AV137" s="14" t="s">
        <v>86</v>
      </c>
      <c r="AW137" s="14" t="s">
        <v>33</v>
      </c>
      <c r="AX137" s="14" t="s">
        <v>76</v>
      </c>
      <c r="AY137" s="254" t="s">
        <v>132</v>
      </c>
    </row>
    <row r="138" s="13" customFormat="1">
      <c r="A138" s="13"/>
      <c r="B138" s="233"/>
      <c r="C138" s="234"/>
      <c r="D138" s="235" t="s">
        <v>139</v>
      </c>
      <c r="E138" s="236" t="s">
        <v>1</v>
      </c>
      <c r="F138" s="237" t="s">
        <v>163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139</v>
      </c>
      <c r="AU138" s="243" t="s">
        <v>86</v>
      </c>
      <c r="AV138" s="13" t="s">
        <v>84</v>
      </c>
      <c r="AW138" s="13" t="s">
        <v>33</v>
      </c>
      <c r="AX138" s="13" t="s">
        <v>76</v>
      </c>
      <c r="AY138" s="243" t="s">
        <v>132</v>
      </c>
    </row>
    <row r="139" s="14" customFormat="1">
      <c r="A139" s="14"/>
      <c r="B139" s="244"/>
      <c r="C139" s="245"/>
      <c r="D139" s="235" t="s">
        <v>139</v>
      </c>
      <c r="E139" s="246" t="s">
        <v>1</v>
      </c>
      <c r="F139" s="247" t="s">
        <v>559</v>
      </c>
      <c r="G139" s="245"/>
      <c r="H139" s="248">
        <v>22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139</v>
      </c>
      <c r="AU139" s="254" t="s">
        <v>86</v>
      </c>
      <c r="AV139" s="14" t="s">
        <v>86</v>
      </c>
      <c r="AW139" s="14" t="s">
        <v>33</v>
      </c>
      <c r="AX139" s="14" t="s">
        <v>76</v>
      </c>
      <c r="AY139" s="254" t="s">
        <v>132</v>
      </c>
    </row>
    <row r="140" s="15" customFormat="1">
      <c r="A140" s="15"/>
      <c r="B140" s="255"/>
      <c r="C140" s="256"/>
      <c r="D140" s="235" t="s">
        <v>139</v>
      </c>
      <c r="E140" s="257" t="s">
        <v>1</v>
      </c>
      <c r="F140" s="258" t="s">
        <v>142</v>
      </c>
      <c r="G140" s="256"/>
      <c r="H140" s="259">
        <v>131.19999999999999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139</v>
      </c>
      <c r="AU140" s="265" t="s">
        <v>86</v>
      </c>
      <c r="AV140" s="15" t="s">
        <v>138</v>
      </c>
      <c r="AW140" s="15" t="s">
        <v>33</v>
      </c>
      <c r="AX140" s="15" t="s">
        <v>84</v>
      </c>
      <c r="AY140" s="265" t="s">
        <v>132</v>
      </c>
    </row>
    <row r="141" s="2" customFormat="1" ht="16.5" customHeight="1">
      <c r="A141" s="38"/>
      <c r="B141" s="39"/>
      <c r="C141" s="266" t="s">
        <v>150</v>
      </c>
      <c r="D141" s="266" t="s">
        <v>195</v>
      </c>
      <c r="E141" s="267" t="s">
        <v>562</v>
      </c>
      <c r="F141" s="268" t="s">
        <v>563</v>
      </c>
      <c r="G141" s="269" t="s">
        <v>171</v>
      </c>
      <c r="H141" s="270">
        <v>299.16000000000003</v>
      </c>
      <c r="I141" s="271"/>
      <c r="J141" s="272">
        <f>ROUND(I141*H141,2)</f>
        <v>0</v>
      </c>
      <c r="K141" s="273"/>
      <c r="L141" s="274"/>
      <c r="M141" s="275" t="s">
        <v>1</v>
      </c>
      <c r="N141" s="276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154</v>
      </c>
      <c r="AT141" s="231" t="s">
        <v>195</v>
      </c>
      <c r="AU141" s="231" t="s">
        <v>86</v>
      </c>
      <c r="AY141" s="17" t="s">
        <v>132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138</v>
      </c>
      <c r="BM141" s="231" t="s">
        <v>167</v>
      </c>
    </row>
    <row r="142" s="14" customFormat="1">
      <c r="A142" s="14"/>
      <c r="B142" s="244"/>
      <c r="C142" s="245"/>
      <c r="D142" s="235" t="s">
        <v>139</v>
      </c>
      <c r="E142" s="246" t="s">
        <v>1</v>
      </c>
      <c r="F142" s="247" t="s">
        <v>564</v>
      </c>
      <c r="G142" s="245"/>
      <c r="H142" s="248">
        <v>236.16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139</v>
      </c>
      <c r="AU142" s="254" t="s">
        <v>86</v>
      </c>
      <c r="AV142" s="14" t="s">
        <v>86</v>
      </c>
      <c r="AW142" s="14" t="s">
        <v>33</v>
      </c>
      <c r="AX142" s="14" t="s">
        <v>76</v>
      </c>
      <c r="AY142" s="254" t="s">
        <v>132</v>
      </c>
    </row>
    <row r="143" s="13" customFormat="1">
      <c r="A143" s="13"/>
      <c r="B143" s="233"/>
      <c r="C143" s="234"/>
      <c r="D143" s="235" t="s">
        <v>139</v>
      </c>
      <c r="E143" s="236" t="s">
        <v>1</v>
      </c>
      <c r="F143" s="237" t="s">
        <v>565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139</v>
      </c>
      <c r="AU143" s="243" t="s">
        <v>86</v>
      </c>
      <c r="AV143" s="13" t="s">
        <v>84</v>
      </c>
      <c r="AW143" s="13" t="s">
        <v>33</v>
      </c>
      <c r="AX143" s="13" t="s">
        <v>76</v>
      </c>
      <c r="AY143" s="243" t="s">
        <v>132</v>
      </c>
    </row>
    <row r="144" s="14" customFormat="1">
      <c r="A144" s="14"/>
      <c r="B144" s="244"/>
      <c r="C144" s="245"/>
      <c r="D144" s="235" t="s">
        <v>139</v>
      </c>
      <c r="E144" s="246" t="s">
        <v>1</v>
      </c>
      <c r="F144" s="247" t="s">
        <v>566</v>
      </c>
      <c r="G144" s="245"/>
      <c r="H144" s="248">
        <v>63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139</v>
      </c>
      <c r="AU144" s="254" t="s">
        <v>86</v>
      </c>
      <c r="AV144" s="14" t="s">
        <v>86</v>
      </c>
      <c r="AW144" s="14" t="s">
        <v>33</v>
      </c>
      <c r="AX144" s="14" t="s">
        <v>76</v>
      </c>
      <c r="AY144" s="254" t="s">
        <v>132</v>
      </c>
    </row>
    <row r="145" s="15" customFormat="1">
      <c r="A145" s="15"/>
      <c r="B145" s="255"/>
      <c r="C145" s="256"/>
      <c r="D145" s="235" t="s">
        <v>139</v>
      </c>
      <c r="E145" s="257" t="s">
        <v>1</v>
      </c>
      <c r="F145" s="258" t="s">
        <v>142</v>
      </c>
      <c r="G145" s="256"/>
      <c r="H145" s="259">
        <v>299.15999999999997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139</v>
      </c>
      <c r="AU145" s="265" t="s">
        <v>86</v>
      </c>
      <c r="AV145" s="15" t="s">
        <v>138</v>
      </c>
      <c r="AW145" s="15" t="s">
        <v>33</v>
      </c>
      <c r="AX145" s="15" t="s">
        <v>84</v>
      </c>
      <c r="AY145" s="265" t="s">
        <v>132</v>
      </c>
    </row>
    <row r="146" s="2" customFormat="1" ht="16.5" customHeight="1">
      <c r="A146" s="38"/>
      <c r="B146" s="39"/>
      <c r="C146" s="219" t="s">
        <v>168</v>
      </c>
      <c r="D146" s="219" t="s">
        <v>134</v>
      </c>
      <c r="E146" s="220" t="s">
        <v>567</v>
      </c>
      <c r="F146" s="221" t="s">
        <v>568</v>
      </c>
      <c r="G146" s="222" t="s">
        <v>160</v>
      </c>
      <c r="H146" s="223">
        <v>35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138</v>
      </c>
      <c r="AT146" s="231" t="s">
        <v>134</v>
      </c>
      <c r="AU146" s="231" t="s">
        <v>86</v>
      </c>
      <c r="AY146" s="17" t="s">
        <v>132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138</v>
      </c>
      <c r="BM146" s="231" t="s">
        <v>172</v>
      </c>
    </row>
    <row r="147" s="13" customFormat="1">
      <c r="A147" s="13"/>
      <c r="B147" s="233"/>
      <c r="C147" s="234"/>
      <c r="D147" s="235" t="s">
        <v>139</v>
      </c>
      <c r="E147" s="236" t="s">
        <v>1</v>
      </c>
      <c r="F147" s="237" t="s">
        <v>569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139</v>
      </c>
      <c r="AU147" s="243" t="s">
        <v>86</v>
      </c>
      <c r="AV147" s="13" t="s">
        <v>84</v>
      </c>
      <c r="AW147" s="13" t="s">
        <v>33</v>
      </c>
      <c r="AX147" s="13" t="s">
        <v>76</v>
      </c>
      <c r="AY147" s="243" t="s">
        <v>132</v>
      </c>
    </row>
    <row r="148" s="14" customFormat="1">
      <c r="A148" s="14"/>
      <c r="B148" s="244"/>
      <c r="C148" s="245"/>
      <c r="D148" s="235" t="s">
        <v>139</v>
      </c>
      <c r="E148" s="246" t="s">
        <v>1</v>
      </c>
      <c r="F148" s="247" t="s">
        <v>329</v>
      </c>
      <c r="G148" s="245"/>
      <c r="H148" s="248">
        <v>35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139</v>
      </c>
      <c r="AU148" s="254" t="s">
        <v>86</v>
      </c>
      <c r="AV148" s="14" t="s">
        <v>86</v>
      </c>
      <c r="AW148" s="14" t="s">
        <v>33</v>
      </c>
      <c r="AX148" s="14" t="s">
        <v>76</v>
      </c>
      <c r="AY148" s="254" t="s">
        <v>132</v>
      </c>
    </row>
    <row r="149" s="15" customFormat="1">
      <c r="A149" s="15"/>
      <c r="B149" s="255"/>
      <c r="C149" s="256"/>
      <c r="D149" s="235" t="s">
        <v>139</v>
      </c>
      <c r="E149" s="257" t="s">
        <v>1</v>
      </c>
      <c r="F149" s="258" t="s">
        <v>142</v>
      </c>
      <c r="G149" s="256"/>
      <c r="H149" s="259">
        <v>35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139</v>
      </c>
      <c r="AU149" s="265" t="s">
        <v>86</v>
      </c>
      <c r="AV149" s="15" t="s">
        <v>138</v>
      </c>
      <c r="AW149" s="15" t="s">
        <v>33</v>
      </c>
      <c r="AX149" s="15" t="s">
        <v>84</v>
      </c>
      <c r="AY149" s="265" t="s">
        <v>132</v>
      </c>
    </row>
    <row r="150" s="2" customFormat="1" ht="37.8" customHeight="1">
      <c r="A150" s="38"/>
      <c r="B150" s="39"/>
      <c r="C150" s="219" t="s">
        <v>154</v>
      </c>
      <c r="D150" s="219" t="s">
        <v>134</v>
      </c>
      <c r="E150" s="220" t="s">
        <v>570</v>
      </c>
      <c r="F150" s="221" t="s">
        <v>571</v>
      </c>
      <c r="G150" s="222" t="s">
        <v>343</v>
      </c>
      <c r="H150" s="223">
        <v>176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138</v>
      </c>
      <c r="AT150" s="231" t="s">
        <v>134</v>
      </c>
      <c r="AU150" s="231" t="s">
        <v>86</v>
      </c>
      <c r="AY150" s="17" t="s">
        <v>132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138</v>
      </c>
      <c r="BM150" s="231" t="s">
        <v>180</v>
      </c>
    </row>
    <row r="151" s="2" customFormat="1">
      <c r="A151" s="38"/>
      <c r="B151" s="39"/>
      <c r="C151" s="40"/>
      <c r="D151" s="235" t="s">
        <v>504</v>
      </c>
      <c r="E151" s="40"/>
      <c r="F151" s="277" t="s">
        <v>572</v>
      </c>
      <c r="G151" s="40"/>
      <c r="H151" s="40"/>
      <c r="I151" s="278"/>
      <c r="J151" s="40"/>
      <c r="K151" s="40"/>
      <c r="L151" s="44"/>
      <c r="M151" s="279"/>
      <c r="N151" s="280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504</v>
      </c>
      <c r="AU151" s="17" t="s">
        <v>86</v>
      </c>
    </row>
    <row r="152" s="14" customFormat="1">
      <c r="A152" s="14"/>
      <c r="B152" s="244"/>
      <c r="C152" s="245"/>
      <c r="D152" s="235" t="s">
        <v>139</v>
      </c>
      <c r="E152" s="246" t="s">
        <v>1</v>
      </c>
      <c r="F152" s="247" t="s">
        <v>573</v>
      </c>
      <c r="G152" s="245"/>
      <c r="H152" s="248">
        <v>176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139</v>
      </c>
      <c r="AU152" s="254" t="s">
        <v>86</v>
      </c>
      <c r="AV152" s="14" t="s">
        <v>86</v>
      </c>
      <c r="AW152" s="14" t="s">
        <v>33</v>
      </c>
      <c r="AX152" s="14" t="s">
        <v>76</v>
      </c>
      <c r="AY152" s="254" t="s">
        <v>132</v>
      </c>
    </row>
    <row r="153" s="15" customFormat="1">
      <c r="A153" s="15"/>
      <c r="B153" s="255"/>
      <c r="C153" s="256"/>
      <c r="D153" s="235" t="s">
        <v>139</v>
      </c>
      <c r="E153" s="257" t="s">
        <v>1</v>
      </c>
      <c r="F153" s="258" t="s">
        <v>142</v>
      </c>
      <c r="G153" s="256"/>
      <c r="H153" s="259">
        <v>176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139</v>
      </c>
      <c r="AU153" s="265" t="s">
        <v>86</v>
      </c>
      <c r="AV153" s="15" t="s">
        <v>138</v>
      </c>
      <c r="AW153" s="15" t="s">
        <v>33</v>
      </c>
      <c r="AX153" s="15" t="s">
        <v>84</v>
      </c>
      <c r="AY153" s="265" t="s">
        <v>132</v>
      </c>
    </row>
    <row r="154" s="2" customFormat="1" ht="24.15" customHeight="1">
      <c r="A154" s="38"/>
      <c r="B154" s="39"/>
      <c r="C154" s="266" t="s">
        <v>182</v>
      </c>
      <c r="D154" s="266" t="s">
        <v>195</v>
      </c>
      <c r="E154" s="267" t="s">
        <v>574</v>
      </c>
      <c r="F154" s="268" t="s">
        <v>575</v>
      </c>
      <c r="G154" s="269" t="s">
        <v>343</v>
      </c>
      <c r="H154" s="270">
        <v>176</v>
      </c>
      <c r="I154" s="271"/>
      <c r="J154" s="272">
        <f>ROUND(I154*H154,2)</f>
        <v>0</v>
      </c>
      <c r="K154" s="273"/>
      <c r="L154" s="274"/>
      <c r="M154" s="275" t="s">
        <v>1</v>
      </c>
      <c r="N154" s="276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154</v>
      </c>
      <c r="AT154" s="231" t="s">
        <v>195</v>
      </c>
      <c r="AU154" s="231" t="s">
        <v>86</v>
      </c>
      <c r="AY154" s="17" t="s">
        <v>132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138</v>
      </c>
      <c r="BM154" s="231" t="s">
        <v>185</v>
      </c>
    </row>
    <row r="155" s="2" customFormat="1" ht="21.75" customHeight="1">
      <c r="A155" s="38"/>
      <c r="B155" s="39"/>
      <c r="C155" s="266" t="s">
        <v>161</v>
      </c>
      <c r="D155" s="266" t="s">
        <v>195</v>
      </c>
      <c r="E155" s="267" t="s">
        <v>576</v>
      </c>
      <c r="F155" s="268" t="s">
        <v>577</v>
      </c>
      <c r="G155" s="269" t="s">
        <v>343</v>
      </c>
      <c r="H155" s="270">
        <v>176</v>
      </c>
      <c r="I155" s="271"/>
      <c r="J155" s="272">
        <f>ROUND(I155*H155,2)</f>
        <v>0</v>
      </c>
      <c r="K155" s="273"/>
      <c r="L155" s="274"/>
      <c r="M155" s="275" t="s">
        <v>1</v>
      </c>
      <c r="N155" s="276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154</v>
      </c>
      <c r="AT155" s="231" t="s">
        <v>195</v>
      </c>
      <c r="AU155" s="231" t="s">
        <v>86</v>
      </c>
      <c r="AY155" s="17" t="s">
        <v>132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138</v>
      </c>
      <c r="BM155" s="231" t="s">
        <v>189</v>
      </c>
    </row>
    <row r="156" s="2" customFormat="1" ht="24.15" customHeight="1">
      <c r="A156" s="38"/>
      <c r="B156" s="39"/>
      <c r="C156" s="266" t="s">
        <v>191</v>
      </c>
      <c r="D156" s="266" t="s">
        <v>195</v>
      </c>
      <c r="E156" s="267" t="s">
        <v>578</v>
      </c>
      <c r="F156" s="268" t="s">
        <v>579</v>
      </c>
      <c r="G156" s="269" t="s">
        <v>343</v>
      </c>
      <c r="H156" s="270">
        <v>176</v>
      </c>
      <c r="I156" s="271"/>
      <c r="J156" s="272">
        <f>ROUND(I156*H156,2)</f>
        <v>0</v>
      </c>
      <c r="K156" s="273"/>
      <c r="L156" s="274"/>
      <c r="M156" s="275" t="s">
        <v>1</v>
      </c>
      <c r="N156" s="276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154</v>
      </c>
      <c r="AT156" s="231" t="s">
        <v>195</v>
      </c>
      <c r="AU156" s="231" t="s">
        <v>86</v>
      </c>
      <c r="AY156" s="17" t="s">
        <v>132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138</v>
      </c>
      <c r="BM156" s="231" t="s">
        <v>194</v>
      </c>
    </row>
    <row r="157" s="2" customFormat="1" ht="24.15" customHeight="1">
      <c r="A157" s="38"/>
      <c r="B157" s="39"/>
      <c r="C157" s="219" t="s">
        <v>167</v>
      </c>
      <c r="D157" s="219" t="s">
        <v>134</v>
      </c>
      <c r="E157" s="220" t="s">
        <v>580</v>
      </c>
      <c r="F157" s="221" t="s">
        <v>581</v>
      </c>
      <c r="G157" s="222" t="s">
        <v>582</v>
      </c>
      <c r="H157" s="223">
        <v>0.051999999999999998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138</v>
      </c>
      <c r="AT157" s="231" t="s">
        <v>134</v>
      </c>
      <c r="AU157" s="231" t="s">
        <v>86</v>
      </c>
      <c r="AY157" s="17" t="s">
        <v>132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138</v>
      </c>
      <c r="BM157" s="231" t="s">
        <v>198</v>
      </c>
    </row>
    <row r="158" s="13" customFormat="1">
      <c r="A158" s="13"/>
      <c r="B158" s="233"/>
      <c r="C158" s="234"/>
      <c r="D158" s="235" t="s">
        <v>139</v>
      </c>
      <c r="E158" s="236" t="s">
        <v>1</v>
      </c>
      <c r="F158" s="237" t="s">
        <v>583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139</v>
      </c>
      <c r="AU158" s="243" t="s">
        <v>86</v>
      </c>
      <c r="AV158" s="13" t="s">
        <v>84</v>
      </c>
      <c r="AW158" s="13" t="s">
        <v>33</v>
      </c>
      <c r="AX158" s="13" t="s">
        <v>76</v>
      </c>
      <c r="AY158" s="243" t="s">
        <v>132</v>
      </c>
    </row>
    <row r="159" s="14" customFormat="1">
      <c r="A159" s="14"/>
      <c r="B159" s="244"/>
      <c r="C159" s="245"/>
      <c r="D159" s="235" t="s">
        <v>139</v>
      </c>
      <c r="E159" s="246" t="s">
        <v>1</v>
      </c>
      <c r="F159" s="247" t="s">
        <v>584</v>
      </c>
      <c r="G159" s="245"/>
      <c r="H159" s="248">
        <v>0.051999999999999998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139</v>
      </c>
      <c r="AU159" s="254" t="s">
        <v>86</v>
      </c>
      <c r="AV159" s="14" t="s">
        <v>86</v>
      </c>
      <c r="AW159" s="14" t="s">
        <v>33</v>
      </c>
      <c r="AX159" s="14" t="s">
        <v>76</v>
      </c>
      <c r="AY159" s="254" t="s">
        <v>132</v>
      </c>
    </row>
    <row r="160" s="15" customFormat="1">
      <c r="A160" s="15"/>
      <c r="B160" s="255"/>
      <c r="C160" s="256"/>
      <c r="D160" s="235" t="s">
        <v>139</v>
      </c>
      <c r="E160" s="257" t="s">
        <v>1</v>
      </c>
      <c r="F160" s="258" t="s">
        <v>142</v>
      </c>
      <c r="G160" s="256"/>
      <c r="H160" s="259">
        <v>0.051999999999999998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139</v>
      </c>
      <c r="AU160" s="265" t="s">
        <v>86</v>
      </c>
      <c r="AV160" s="15" t="s">
        <v>138</v>
      </c>
      <c r="AW160" s="15" t="s">
        <v>33</v>
      </c>
      <c r="AX160" s="15" t="s">
        <v>84</v>
      </c>
      <c r="AY160" s="265" t="s">
        <v>132</v>
      </c>
    </row>
    <row r="161" s="2" customFormat="1" ht="24.15" customHeight="1">
      <c r="A161" s="38"/>
      <c r="B161" s="39"/>
      <c r="C161" s="219" t="s">
        <v>200</v>
      </c>
      <c r="D161" s="219" t="s">
        <v>134</v>
      </c>
      <c r="E161" s="220" t="s">
        <v>585</v>
      </c>
      <c r="F161" s="221" t="s">
        <v>586</v>
      </c>
      <c r="G161" s="222" t="s">
        <v>582</v>
      </c>
      <c r="H161" s="223">
        <v>0.051999999999999998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138</v>
      </c>
      <c r="AT161" s="231" t="s">
        <v>134</v>
      </c>
      <c r="AU161" s="231" t="s">
        <v>86</v>
      </c>
      <c r="AY161" s="17" t="s">
        <v>132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138</v>
      </c>
      <c r="BM161" s="231" t="s">
        <v>203</v>
      </c>
    </row>
    <row r="162" s="14" customFormat="1">
      <c r="A162" s="14"/>
      <c r="B162" s="244"/>
      <c r="C162" s="245"/>
      <c r="D162" s="235" t="s">
        <v>139</v>
      </c>
      <c r="E162" s="246" t="s">
        <v>1</v>
      </c>
      <c r="F162" s="247" t="s">
        <v>584</v>
      </c>
      <c r="G162" s="245"/>
      <c r="H162" s="248">
        <v>0.051999999999999998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139</v>
      </c>
      <c r="AU162" s="254" t="s">
        <v>86</v>
      </c>
      <c r="AV162" s="14" t="s">
        <v>86</v>
      </c>
      <c r="AW162" s="14" t="s">
        <v>33</v>
      </c>
      <c r="AX162" s="14" t="s">
        <v>76</v>
      </c>
      <c r="AY162" s="254" t="s">
        <v>132</v>
      </c>
    </row>
    <row r="163" s="15" customFormat="1">
      <c r="A163" s="15"/>
      <c r="B163" s="255"/>
      <c r="C163" s="256"/>
      <c r="D163" s="235" t="s">
        <v>139</v>
      </c>
      <c r="E163" s="257" t="s">
        <v>1</v>
      </c>
      <c r="F163" s="258" t="s">
        <v>142</v>
      </c>
      <c r="G163" s="256"/>
      <c r="H163" s="259">
        <v>0.051999999999999998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139</v>
      </c>
      <c r="AU163" s="265" t="s">
        <v>86</v>
      </c>
      <c r="AV163" s="15" t="s">
        <v>138</v>
      </c>
      <c r="AW163" s="15" t="s">
        <v>33</v>
      </c>
      <c r="AX163" s="15" t="s">
        <v>84</v>
      </c>
      <c r="AY163" s="265" t="s">
        <v>132</v>
      </c>
    </row>
    <row r="164" s="2" customFormat="1" ht="24.15" customHeight="1">
      <c r="A164" s="38"/>
      <c r="B164" s="39"/>
      <c r="C164" s="219" t="s">
        <v>172</v>
      </c>
      <c r="D164" s="219" t="s">
        <v>134</v>
      </c>
      <c r="E164" s="220" t="s">
        <v>587</v>
      </c>
      <c r="F164" s="221" t="s">
        <v>588</v>
      </c>
      <c r="G164" s="222" t="s">
        <v>343</v>
      </c>
      <c r="H164" s="223">
        <v>4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138</v>
      </c>
      <c r="AT164" s="231" t="s">
        <v>134</v>
      </c>
      <c r="AU164" s="231" t="s">
        <v>86</v>
      </c>
      <c r="AY164" s="17" t="s">
        <v>132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138</v>
      </c>
      <c r="BM164" s="231" t="s">
        <v>209</v>
      </c>
    </row>
    <row r="165" s="2" customFormat="1">
      <c r="A165" s="38"/>
      <c r="B165" s="39"/>
      <c r="C165" s="40"/>
      <c r="D165" s="235" t="s">
        <v>504</v>
      </c>
      <c r="E165" s="40"/>
      <c r="F165" s="277" t="s">
        <v>589</v>
      </c>
      <c r="G165" s="40"/>
      <c r="H165" s="40"/>
      <c r="I165" s="278"/>
      <c r="J165" s="40"/>
      <c r="K165" s="40"/>
      <c r="L165" s="44"/>
      <c r="M165" s="279"/>
      <c r="N165" s="280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504</v>
      </c>
      <c r="AU165" s="17" t="s">
        <v>86</v>
      </c>
    </row>
    <row r="166" s="14" customFormat="1">
      <c r="A166" s="14"/>
      <c r="B166" s="244"/>
      <c r="C166" s="245"/>
      <c r="D166" s="235" t="s">
        <v>139</v>
      </c>
      <c r="E166" s="246" t="s">
        <v>1</v>
      </c>
      <c r="F166" s="247" t="s">
        <v>138</v>
      </c>
      <c r="G166" s="245"/>
      <c r="H166" s="248">
        <v>4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139</v>
      </c>
      <c r="AU166" s="254" t="s">
        <v>86</v>
      </c>
      <c r="AV166" s="14" t="s">
        <v>86</v>
      </c>
      <c r="AW166" s="14" t="s">
        <v>33</v>
      </c>
      <c r="AX166" s="14" t="s">
        <v>76</v>
      </c>
      <c r="AY166" s="254" t="s">
        <v>132</v>
      </c>
    </row>
    <row r="167" s="15" customFormat="1">
      <c r="A167" s="15"/>
      <c r="B167" s="255"/>
      <c r="C167" s="256"/>
      <c r="D167" s="235" t="s">
        <v>139</v>
      </c>
      <c r="E167" s="257" t="s">
        <v>1</v>
      </c>
      <c r="F167" s="258" t="s">
        <v>142</v>
      </c>
      <c r="G167" s="256"/>
      <c r="H167" s="259">
        <v>4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139</v>
      </c>
      <c r="AU167" s="265" t="s">
        <v>86</v>
      </c>
      <c r="AV167" s="15" t="s">
        <v>138</v>
      </c>
      <c r="AW167" s="15" t="s">
        <v>33</v>
      </c>
      <c r="AX167" s="15" t="s">
        <v>84</v>
      </c>
      <c r="AY167" s="265" t="s">
        <v>132</v>
      </c>
    </row>
    <row r="168" s="2" customFormat="1" ht="24.15" customHeight="1">
      <c r="A168" s="38"/>
      <c r="B168" s="39"/>
      <c r="C168" s="219" t="s">
        <v>8</v>
      </c>
      <c r="D168" s="219" t="s">
        <v>134</v>
      </c>
      <c r="E168" s="220" t="s">
        <v>590</v>
      </c>
      <c r="F168" s="221" t="s">
        <v>591</v>
      </c>
      <c r="G168" s="222" t="s">
        <v>582</v>
      </c>
      <c r="H168" s="223">
        <v>1.6000000000000001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41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138</v>
      </c>
      <c r="AT168" s="231" t="s">
        <v>134</v>
      </c>
      <c r="AU168" s="231" t="s">
        <v>86</v>
      </c>
      <c r="AY168" s="17" t="s">
        <v>132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84</v>
      </c>
      <c r="BK168" s="232">
        <f>ROUND(I168*H168,2)</f>
        <v>0</v>
      </c>
      <c r="BL168" s="17" t="s">
        <v>138</v>
      </c>
      <c r="BM168" s="231" t="s">
        <v>213</v>
      </c>
    </row>
    <row r="169" s="2" customFormat="1">
      <c r="A169" s="38"/>
      <c r="B169" s="39"/>
      <c r="C169" s="40"/>
      <c r="D169" s="235" t="s">
        <v>504</v>
      </c>
      <c r="E169" s="40"/>
      <c r="F169" s="277" t="s">
        <v>592</v>
      </c>
      <c r="G169" s="40"/>
      <c r="H169" s="40"/>
      <c r="I169" s="278"/>
      <c r="J169" s="40"/>
      <c r="K169" s="40"/>
      <c r="L169" s="44"/>
      <c r="M169" s="279"/>
      <c r="N169" s="280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504</v>
      </c>
      <c r="AU169" s="17" t="s">
        <v>86</v>
      </c>
    </row>
    <row r="170" s="13" customFormat="1">
      <c r="A170" s="13"/>
      <c r="B170" s="233"/>
      <c r="C170" s="234"/>
      <c r="D170" s="235" t="s">
        <v>139</v>
      </c>
      <c r="E170" s="236" t="s">
        <v>1</v>
      </c>
      <c r="F170" s="237" t="s">
        <v>593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139</v>
      </c>
      <c r="AU170" s="243" t="s">
        <v>86</v>
      </c>
      <c r="AV170" s="13" t="s">
        <v>84</v>
      </c>
      <c r="AW170" s="13" t="s">
        <v>33</v>
      </c>
      <c r="AX170" s="13" t="s">
        <v>76</v>
      </c>
      <c r="AY170" s="243" t="s">
        <v>132</v>
      </c>
    </row>
    <row r="171" s="14" customFormat="1">
      <c r="A171" s="14"/>
      <c r="B171" s="244"/>
      <c r="C171" s="245"/>
      <c r="D171" s="235" t="s">
        <v>139</v>
      </c>
      <c r="E171" s="246" t="s">
        <v>1</v>
      </c>
      <c r="F171" s="247" t="s">
        <v>594</v>
      </c>
      <c r="G171" s="245"/>
      <c r="H171" s="248">
        <v>1.6000000000000001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139</v>
      </c>
      <c r="AU171" s="254" t="s">
        <v>86</v>
      </c>
      <c r="AV171" s="14" t="s">
        <v>86</v>
      </c>
      <c r="AW171" s="14" t="s">
        <v>33</v>
      </c>
      <c r="AX171" s="14" t="s">
        <v>76</v>
      </c>
      <c r="AY171" s="254" t="s">
        <v>132</v>
      </c>
    </row>
    <row r="172" s="15" customFormat="1">
      <c r="A172" s="15"/>
      <c r="B172" s="255"/>
      <c r="C172" s="256"/>
      <c r="D172" s="235" t="s">
        <v>139</v>
      </c>
      <c r="E172" s="257" t="s">
        <v>1</v>
      </c>
      <c r="F172" s="258" t="s">
        <v>142</v>
      </c>
      <c r="G172" s="256"/>
      <c r="H172" s="259">
        <v>1.6000000000000001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5" t="s">
        <v>139</v>
      </c>
      <c r="AU172" s="265" t="s">
        <v>86</v>
      </c>
      <c r="AV172" s="15" t="s">
        <v>138</v>
      </c>
      <c r="AW172" s="15" t="s">
        <v>33</v>
      </c>
      <c r="AX172" s="15" t="s">
        <v>84</v>
      </c>
      <c r="AY172" s="265" t="s">
        <v>132</v>
      </c>
    </row>
    <row r="173" s="2" customFormat="1" ht="24.15" customHeight="1">
      <c r="A173" s="38"/>
      <c r="B173" s="39"/>
      <c r="C173" s="219" t="s">
        <v>180</v>
      </c>
      <c r="D173" s="219" t="s">
        <v>134</v>
      </c>
      <c r="E173" s="220" t="s">
        <v>595</v>
      </c>
      <c r="F173" s="221" t="s">
        <v>596</v>
      </c>
      <c r="G173" s="222" t="s">
        <v>597</v>
      </c>
      <c r="H173" s="223">
        <v>4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138</v>
      </c>
      <c r="AT173" s="231" t="s">
        <v>134</v>
      </c>
      <c r="AU173" s="231" t="s">
        <v>86</v>
      </c>
      <c r="AY173" s="17" t="s">
        <v>132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138</v>
      </c>
      <c r="BM173" s="231" t="s">
        <v>218</v>
      </c>
    </row>
    <row r="174" s="2" customFormat="1" ht="24.15" customHeight="1">
      <c r="A174" s="38"/>
      <c r="B174" s="39"/>
      <c r="C174" s="219" t="s">
        <v>220</v>
      </c>
      <c r="D174" s="219" t="s">
        <v>134</v>
      </c>
      <c r="E174" s="220" t="s">
        <v>598</v>
      </c>
      <c r="F174" s="221" t="s">
        <v>599</v>
      </c>
      <c r="G174" s="222" t="s">
        <v>597</v>
      </c>
      <c r="H174" s="223">
        <v>2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41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138</v>
      </c>
      <c r="AT174" s="231" t="s">
        <v>134</v>
      </c>
      <c r="AU174" s="231" t="s">
        <v>86</v>
      </c>
      <c r="AY174" s="17" t="s">
        <v>132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138</v>
      </c>
      <c r="BM174" s="231" t="s">
        <v>223</v>
      </c>
    </row>
    <row r="175" s="2" customFormat="1" ht="37.8" customHeight="1">
      <c r="A175" s="38"/>
      <c r="B175" s="39"/>
      <c r="C175" s="219" t="s">
        <v>185</v>
      </c>
      <c r="D175" s="219" t="s">
        <v>134</v>
      </c>
      <c r="E175" s="220" t="s">
        <v>600</v>
      </c>
      <c r="F175" s="221" t="s">
        <v>601</v>
      </c>
      <c r="G175" s="222" t="s">
        <v>149</v>
      </c>
      <c r="H175" s="223">
        <v>300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138</v>
      </c>
      <c r="AT175" s="231" t="s">
        <v>134</v>
      </c>
      <c r="AU175" s="231" t="s">
        <v>86</v>
      </c>
      <c r="AY175" s="17" t="s">
        <v>132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138</v>
      </c>
      <c r="BM175" s="231" t="s">
        <v>226</v>
      </c>
    </row>
    <row r="176" s="2" customFormat="1">
      <c r="A176" s="38"/>
      <c r="B176" s="39"/>
      <c r="C176" s="40"/>
      <c r="D176" s="235" t="s">
        <v>504</v>
      </c>
      <c r="E176" s="40"/>
      <c r="F176" s="277" t="s">
        <v>602</v>
      </c>
      <c r="G176" s="40"/>
      <c r="H176" s="40"/>
      <c r="I176" s="278"/>
      <c r="J176" s="40"/>
      <c r="K176" s="40"/>
      <c r="L176" s="44"/>
      <c r="M176" s="279"/>
      <c r="N176" s="280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504</v>
      </c>
      <c r="AU176" s="17" t="s">
        <v>86</v>
      </c>
    </row>
    <row r="177" s="14" customFormat="1">
      <c r="A177" s="14"/>
      <c r="B177" s="244"/>
      <c r="C177" s="245"/>
      <c r="D177" s="235" t="s">
        <v>139</v>
      </c>
      <c r="E177" s="246" t="s">
        <v>1</v>
      </c>
      <c r="F177" s="247" t="s">
        <v>603</v>
      </c>
      <c r="G177" s="245"/>
      <c r="H177" s="248">
        <v>300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139</v>
      </c>
      <c r="AU177" s="254" t="s">
        <v>86</v>
      </c>
      <c r="AV177" s="14" t="s">
        <v>86</v>
      </c>
      <c r="AW177" s="14" t="s">
        <v>33</v>
      </c>
      <c r="AX177" s="14" t="s">
        <v>76</v>
      </c>
      <c r="AY177" s="254" t="s">
        <v>132</v>
      </c>
    </row>
    <row r="178" s="15" customFormat="1">
      <c r="A178" s="15"/>
      <c r="B178" s="255"/>
      <c r="C178" s="256"/>
      <c r="D178" s="235" t="s">
        <v>139</v>
      </c>
      <c r="E178" s="257" t="s">
        <v>1</v>
      </c>
      <c r="F178" s="258" t="s">
        <v>142</v>
      </c>
      <c r="G178" s="256"/>
      <c r="H178" s="259">
        <v>300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139</v>
      </c>
      <c r="AU178" s="265" t="s">
        <v>86</v>
      </c>
      <c r="AV178" s="15" t="s">
        <v>138</v>
      </c>
      <c r="AW178" s="15" t="s">
        <v>33</v>
      </c>
      <c r="AX178" s="15" t="s">
        <v>84</v>
      </c>
      <c r="AY178" s="265" t="s">
        <v>132</v>
      </c>
    </row>
    <row r="179" s="12" customFormat="1" ht="25.92" customHeight="1">
      <c r="A179" s="12"/>
      <c r="B179" s="203"/>
      <c r="C179" s="204"/>
      <c r="D179" s="205" t="s">
        <v>75</v>
      </c>
      <c r="E179" s="206" t="s">
        <v>604</v>
      </c>
      <c r="F179" s="206" t="s">
        <v>605</v>
      </c>
      <c r="G179" s="204"/>
      <c r="H179" s="204"/>
      <c r="I179" s="207"/>
      <c r="J179" s="208">
        <f>BK179</f>
        <v>0</v>
      </c>
      <c r="K179" s="204"/>
      <c r="L179" s="209"/>
      <c r="M179" s="210"/>
      <c r="N179" s="211"/>
      <c r="O179" s="211"/>
      <c r="P179" s="212">
        <f>SUM(P180:P194)</f>
        <v>0</v>
      </c>
      <c r="Q179" s="211"/>
      <c r="R179" s="212">
        <f>SUM(R180:R194)</f>
        <v>0</v>
      </c>
      <c r="S179" s="211"/>
      <c r="T179" s="213">
        <f>SUM(T180:T194)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138</v>
      </c>
      <c r="AT179" s="215" t="s">
        <v>75</v>
      </c>
      <c r="AU179" s="215" t="s">
        <v>76</v>
      </c>
      <c r="AY179" s="214" t="s">
        <v>132</v>
      </c>
      <c r="BK179" s="216">
        <f>SUM(BK180:BK194)</f>
        <v>0</v>
      </c>
    </row>
    <row r="180" s="2" customFormat="1" ht="37.8" customHeight="1">
      <c r="A180" s="38"/>
      <c r="B180" s="39"/>
      <c r="C180" s="219" t="s">
        <v>228</v>
      </c>
      <c r="D180" s="219" t="s">
        <v>134</v>
      </c>
      <c r="E180" s="220" t="s">
        <v>606</v>
      </c>
      <c r="F180" s="221" t="s">
        <v>607</v>
      </c>
      <c r="G180" s="222" t="s">
        <v>171</v>
      </c>
      <c r="H180" s="223">
        <v>516.56799999999998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41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608</v>
      </c>
      <c r="AT180" s="231" t="s">
        <v>134</v>
      </c>
      <c r="AU180" s="231" t="s">
        <v>84</v>
      </c>
      <c r="AY180" s="17" t="s">
        <v>132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84</v>
      </c>
      <c r="BK180" s="232">
        <f>ROUND(I180*H180,2)</f>
        <v>0</v>
      </c>
      <c r="BL180" s="17" t="s">
        <v>608</v>
      </c>
      <c r="BM180" s="231" t="s">
        <v>231</v>
      </c>
    </row>
    <row r="181" s="2" customFormat="1">
      <c r="A181" s="38"/>
      <c r="B181" s="39"/>
      <c r="C181" s="40"/>
      <c r="D181" s="235" t="s">
        <v>504</v>
      </c>
      <c r="E181" s="40"/>
      <c r="F181" s="277" t="s">
        <v>609</v>
      </c>
      <c r="G181" s="40"/>
      <c r="H181" s="40"/>
      <c r="I181" s="278"/>
      <c r="J181" s="40"/>
      <c r="K181" s="40"/>
      <c r="L181" s="44"/>
      <c r="M181" s="279"/>
      <c r="N181" s="280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504</v>
      </c>
      <c r="AU181" s="17" t="s">
        <v>84</v>
      </c>
    </row>
    <row r="182" s="13" customFormat="1">
      <c r="A182" s="13"/>
      <c r="B182" s="233"/>
      <c r="C182" s="234"/>
      <c r="D182" s="235" t="s">
        <v>139</v>
      </c>
      <c r="E182" s="236" t="s">
        <v>1</v>
      </c>
      <c r="F182" s="237" t="s">
        <v>610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139</v>
      </c>
      <c r="AU182" s="243" t="s">
        <v>84</v>
      </c>
      <c r="AV182" s="13" t="s">
        <v>84</v>
      </c>
      <c r="AW182" s="13" t="s">
        <v>33</v>
      </c>
      <c r="AX182" s="13" t="s">
        <v>76</v>
      </c>
      <c r="AY182" s="243" t="s">
        <v>132</v>
      </c>
    </row>
    <row r="183" s="14" customFormat="1">
      <c r="A183" s="14"/>
      <c r="B183" s="244"/>
      <c r="C183" s="245"/>
      <c r="D183" s="235" t="s">
        <v>139</v>
      </c>
      <c r="E183" s="246" t="s">
        <v>1</v>
      </c>
      <c r="F183" s="247" t="s">
        <v>611</v>
      </c>
      <c r="G183" s="245"/>
      <c r="H183" s="248">
        <v>209.91999999999999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139</v>
      </c>
      <c r="AU183" s="254" t="s">
        <v>84</v>
      </c>
      <c r="AV183" s="14" t="s">
        <v>86</v>
      </c>
      <c r="AW183" s="14" t="s">
        <v>33</v>
      </c>
      <c r="AX183" s="14" t="s">
        <v>76</v>
      </c>
      <c r="AY183" s="254" t="s">
        <v>132</v>
      </c>
    </row>
    <row r="184" s="13" customFormat="1">
      <c r="A184" s="13"/>
      <c r="B184" s="233"/>
      <c r="C184" s="234"/>
      <c r="D184" s="235" t="s">
        <v>139</v>
      </c>
      <c r="E184" s="236" t="s">
        <v>1</v>
      </c>
      <c r="F184" s="237" t="s">
        <v>612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139</v>
      </c>
      <c r="AU184" s="243" t="s">
        <v>84</v>
      </c>
      <c r="AV184" s="13" t="s">
        <v>84</v>
      </c>
      <c r="AW184" s="13" t="s">
        <v>33</v>
      </c>
      <c r="AX184" s="13" t="s">
        <v>76</v>
      </c>
      <c r="AY184" s="243" t="s">
        <v>132</v>
      </c>
    </row>
    <row r="185" s="14" customFormat="1">
      <c r="A185" s="14"/>
      <c r="B185" s="244"/>
      <c r="C185" s="245"/>
      <c r="D185" s="235" t="s">
        <v>139</v>
      </c>
      <c r="E185" s="246" t="s">
        <v>1</v>
      </c>
      <c r="F185" s="247" t="s">
        <v>613</v>
      </c>
      <c r="G185" s="245"/>
      <c r="H185" s="248">
        <v>306.64800000000002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139</v>
      </c>
      <c r="AU185" s="254" t="s">
        <v>84</v>
      </c>
      <c r="AV185" s="14" t="s">
        <v>86</v>
      </c>
      <c r="AW185" s="14" t="s">
        <v>33</v>
      </c>
      <c r="AX185" s="14" t="s">
        <v>76</v>
      </c>
      <c r="AY185" s="254" t="s">
        <v>132</v>
      </c>
    </row>
    <row r="186" s="15" customFormat="1">
      <c r="A186" s="15"/>
      <c r="B186" s="255"/>
      <c r="C186" s="256"/>
      <c r="D186" s="235" t="s">
        <v>139</v>
      </c>
      <c r="E186" s="257" t="s">
        <v>1</v>
      </c>
      <c r="F186" s="258" t="s">
        <v>142</v>
      </c>
      <c r="G186" s="256"/>
      <c r="H186" s="259">
        <v>516.56799999999998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139</v>
      </c>
      <c r="AU186" s="265" t="s">
        <v>84</v>
      </c>
      <c r="AV186" s="15" t="s">
        <v>138</v>
      </c>
      <c r="AW186" s="15" t="s">
        <v>33</v>
      </c>
      <c r="AX186" s="15" t="s">
        <v>84</v>
      </c>
      <c r="AY186" s="265" t="s">
        <v>132</v>
      </c>
    </row>
    <row r="187" s="2" customFormat="1" ht="33" customHeight="1">
      <c r="A187" s="38"/>
      <c r="B187" s="39"/>
      <c r="C187" s="219" t="s">
        <v>189</v>
      </c>
      <c r="D187" s="219" t="s">
        <v>134</v>
      </c>
      <c r="E187" s="220" t="s">
        <v>614</v>
      </c>
      <c r="F187" s="221" t="s">
        <v>615</v>
      </c>
      <c r="G187" s="222" t="s">
        <v>343</v>
      </c>
      <c r="H187" s="223">
        <v>0.14299999999999999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41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608</v>
      </c>
      <c r="AT187" s="231" t="s">
        <v>134</v>
      </c>
      <c r="AU187" s="231" t="s">
        <v>84</v>
      </c>
      <c r="AY187" s="17" t="s">
        <v>132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84</v>
      </c>
      <c r="BK187" s="232">
        <f>ROUND(I187*H187,2)</f>
        <v>0</v>
      </c>
      <c r="BL187" s="17" t="s">
        <v>608</v>
      </c>
      <c r="BM187" s="231" t="s">
        <v>234</v>
      </c>
    </row>
    <row r="188" s="13" customFormat="1">
      <c r="A188" s="13"/>
      <c r="B188" s="233"/>
      <c r="C188" s="234"/>
      <c r="D188" s="235" t="s">
        <v>139</v>
      </c>
      <c r="E188" s="236" t="s">
        <v>1</v>
      </c>
      <c r="F188" s="237" t="s">
        <v>616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139</v>
      </c>
      <c r="AU188" s="243" t="s">
        <v>84</v>
      </c>
      <c r="AV188" s="13" t="s">
        <v>84</v>
      </c>
      <c r="AW188" s="13" t="s">
        <v>33</v>
      </c>
      <c r="AX188" s="13" t="s">
        <v>76</v>
      </c>
      <c r="AY188" s="243" t="s">
        <v>132</v>
      </c>
    </row>
    <row r="189" s="14" customFormat="1">
      <c r="A189" s="14"/>
      <c r="B189" s="244"/>
      <c r="C189" s="245"/>
      <c r="D189" s="235" t="s">
        <v>139</v>
      </c>
      <c r="E189" s="246" t="s">
        <v>1</v>
      </c>
      <c r="F189" s="247" t="s">
        <v>617</v>
      </c>
      <c r="G189" s="245"/>
      <c r="H189" s="248">
        <v>0.14299999999999999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139</v>
      </c>
      <c r="AU189" s="254" t="s">
        <v>84</v>
      </c>
      <c r="AV189" s="14" t="s">
        <v>86</v>
      </c>
      <c r="AW189" s="14" t="s">
        <v>33</v>
      </c>
      <c r="AX189" s="14" t="s">
        <v>76</v>
      </c>
      <c r="AY189" s="254" t="s">
        <v>132</v>
      </c>
    </row>
    <row r="190" s="15" customFormat="1">
      <c r="A190" s="15"/>
      <c r="B190" s="255"/>
      <c r="C190" s="256"/>
      <c r="D190" s="235" t="s">
        <v>139</v>
      </c>
      <c r="E190" s="257" t="s">
        <v>1</v>
      </c>
      <c r="F190" s="258" t="s">
        <v>142</v>
      </c>
      <c r="G190" s="256"/>
      <c r="H190" s="259">
        <v>0.14299999999999999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139</v>
      </c>
      <c r="AU190" s="265" t="s">
        <v>84</v>
      </c>
      <c r="AV190" s="15" t="s">
        <v>138</v>
      </c>
      <c r="AW190" s="15" t="s">
        <v>33</v>
      </c>
      <c r="AX190" s="15" t="s">
        <v>84</v>
      </c>
      <c r="AY190" s="265" t="s">
        <v>132</v>
      </c>
    </row>
    <row r="191" s="2" customFormat="1" ht="16.5" customHeight="1">
      <c r="A191" s="38"/>
      <c r="B191" s="39"/>
      <c r="C191" s="219" t="s">
        <v>7</v>
      </c>
      <c r="D191" s="219" t="s">
        <v>134</v>
      </c>
      <c r="E191" s="220" t="s">
        <v>618</v>
      </c>
      <c r="F191" s="221" t="s">
        <v>619</v>
      </c>
      <c r="G191" s="222" t="s">
        <v>171</v>
      </c>
      <c r="H191" s="223">
        <v>209.91999999999999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41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608</v>
      </c>
      <c r="AT191" s="231" t="s">
        <v>134</v>
      </c>
      <c r="AU191" s="231" t="s">
        <v>84</v>
      </c>
      <c r="AY191" s="17" t="s">
        <v>132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84</v>
      </c>
      <c r="BK191" s="232">
        <f>ROUND(I191*H191,2)</f>
        <v>0</v>
      </c>
      <c r="BL191" s="17" t="s">
        <v>608</v>
      </c>
      <c r="BM191" s="231" t="s">
        <v>239</v>
      </c>
    </row>
    <row r="192" s="13" customFormat="1">
      <c r="A192" s="13"/>
      <c r="B192" s="233"/>
      <c r="C192" s="234"/>
      <c r="D192" s="235" t="s">
        <v>139</v>
      </c>
      <c r="E192" s="236" t="s">
        <v>1</v>
      </c>
      <c r="F192" s="237" t="s">
        <v>620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139</v>
      </c>
      <c r="AU192" s="243" t="s">
        <v>84</v>
      </c>
      <c r="AV192" s="13" t="s">
        <v>84</v>
      </c>
      <c r="AW192" s="13" t="s">
        <v>33</v>
      </c>
      <c r="AX192" s="13" t="s">
        <v>76</v>
      </c>
      <c r="AY192" s="243" t="s">
        <v>132</v>
      </c>
    </row>
    <row r="193" s="14" customFormat="1">
      <c r="A193" s="14"/>
      <c r="B193" s="244"/>
      <c r="C193" s="245"/>
      <c r="D193" s="235" t="s">
        <v>139</v>
      </c>
      <c r="E193" s="246" t="s">
        <v>1</v>
      </c>
      <c r="F193" s="247" t="s">
        <v>621</v>
      </c>
      <c r="G193" s="245"/>
      <c r="H193" s="248">
        <v>209.91999999999999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139</v>
      </c>
      <c r="AU193" s="254" t="s">
        <v>84</v>
      </c>
      <c r="AV193" s="14" t="s">
        <v>86</v>
      </c>
      <c r="AW193" s="14" t="s">
        <v>33</v>
      </c>
      <c r="AX193" s="14" t="s">
        <v>76</v>
      </c>
      <c r="AY193" s="254" t="s">
        <v>132</v>
      </c>
    </row>
    <row r="194" s="15" customFormat="1">
      <c r="A194" s="15"/>
      <c r="B194" s="255"/>
      <c r="C194" s="256"/>
      <c r="D194" s="235" t="s">
        <v>139</v>
      </c>
      <c r="E194" s="257" t="s">
        <v>1</v>
      </c>
      <c r="F194" s="258" t="s">
        <v>142</v>
      </c>
      <c r="G194" s="256"/>
      <c r="H194" s="259">
        <v>209.91999999999999</v>
      </c>
      <c r="I194" s="260"/>
      <c r="J194" s="256"/>
      <c r="K194" s="256"/>
      <c r="L194" s="261"/>
      <c r="M194" s="287"/>
      <c r="N194" s="288"/>
      <c r="O194" s="288"/>
      <c r="P194" s="288"/>
      <c r="Q194" s="288"/>
      <c r="R194" s="288"/>
      <c r="S194" s="288"/>
      <c r="T194" s="28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139</v>
      </c>
      <c r="AU194" s="265" t="s">
        <v>84</v>
      </c>
      <c r="AV194" s="15" t="s">
        <v>138</v>
      </c>
      <c r="AW194" s="15" t="s">
        <v>33</v>
      </c>
      <c r="AX194" s="15" t="s">
        <v>84</v>
      </c>
      <c r="AY194" s="265" t="s">
        <v>132</v>
      </c>
    </row>
    <row r="195" s="2" customFormat="1" ht="6.96" customHeight="1">
      <c r="A195" s="38"/>
      <c r="B195" s="66"/>
      <c r="C195" s="67"/>
      <c r="D195" s="67"/>
      <c r="E195" s="67"/>
      <c r="F195" s="67"/>
      <c r="G195" s="67"/>
      <c r="H195" s="67"/>
      <c r="I195" s="67"/>
      <c r="J195" s="67"/>
      <c r="K195" s="67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SmDlu7y4N/koN4L1vc5jqLJNk6AsGk0Qe8Dytl0pXgyRS0HiJ4GKlMmjH1pQ8oigyHfJO4HPomU5gZvl8/p3sA==" hashValue="Jydme7D8yKP2ReXdQp6xtM+3uj0I1JDYFyA+mpW5Euhp3yhPd7IiZ6tYASnJhSITKcbOcPtsxyhj6KMF2po8Aw==" algorithmName="SHA-512" password="CC35"/>
  <autoFilter ref="C118:K19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67,750 na trati Horní Cerekev - Tábor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622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 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ROUND((SUM(BE118:BE122)),  2)</f>
        <v>0</v>
      </c>
      <c r="G33" s="38"/>
      <c r="H33" s="38"/>
      <c r="I33" s="155">
        <v>0.20999999999999999</v>
      </c>
      <c r="J33" s="154">
        <f>ROUND(((SUM(BE118:BE122))*I33),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ROUND((SUM(BF118:BF122)),  2)</f>
        <v>0</v>
      </c>
      <c r="G34" s="38"/>
      <c r="H34" s="38"/>
      <c r="I34" s="155">
        <v>0.14999999999999999</v>
      </c>
      <c r="J34" s="154">
        <f>ROUND(((SUM(BF118:BF122))*I34),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67,750 na trati Horní Cerekev - Tábor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 03 - Materiál objednavatele (zhotovitel neoceňuje)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623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Oprava mostu v km 67,750 na trati Horní Cerekev - Tábor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 03 - Materiál objednavatele (zhotovitel neoceňuje)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13. 3. 2023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Správa železnic, státní organizace</v>
      </c>
      <c r="G114" s="40"/>
      <c r="H114" s="40"/>
      <c r="I114" s="32" t="s">
        <v>32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118</v>
      </c>
      <c r="D117" s="194" t="s">
        <v>61</v>
      </c>
      <c r="E117" s="194" t="s">
        <v>57</v>
      </c>
      <c r="F117" s="194" t="s">
        <v>58</v>
      </c>
      <c r="G117" s="194" t="s">
        <v>119</v>
      </c>
      <c r="H117" s="194" t="s">
        <v>120</v>
      </c>
      <c r="I117" s="194" t="s">
        <v>121</v>
      </c>
      <c r="J117" s="195" t="s">
        <v>100</v>
      </c>
      <c r="K117" s="196" t="s">
        <v>122</v>
      </c>
      <c r="L117" s="197"/>
      <c r="M117" s="100" t="s">
        <v>1</v>
      </c>
      <c r="N117" s="101" t="s">
        <v>40</v>
      </c>
      <c r="O117" s="101" t="s">
        <v>123</v>
      </c>
      <c r="P117" s="101" t="s">
        <v>124</v>
      </c>
      <c r="Q117" s="101" t="s">
        <v>125</v>
      </c>
      <c r="R117" s="101" t="s">
        <v>126</v>
      </c>
      <c r="S117" s="101" t="s">
        <v>127</v>
      </c>
      <c r="T117" s="102" t="s">
        <v>128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129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102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130</v>
      </c>
      <c r="F119" s="206" t="s">
        <v>131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75</v>
      </c>
      <c r="AU119" s="215" t="s">
        <v>76</v>
      </c>
      <c r="AY119" s="214" t="s">
        <v>132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157</v>
      </c>
      <c r="F120" s="217" t="s">
        <v>624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0</v>
      </c>
      <c r="S120" s="211"/>
      <c r="T120" s="21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84</v>
      </c>
      <c r="AY120" s="214" t="s">
        <v>132</v>
      </c>
      <c r="BK120" s="216">
        <f>SUM(BK121:BK122)</f>
        <v>0</v>
      </c>
    </row>
    <row r="121" s="2" customFormat="1" ht="21.75" customHeight="1">
      <c r="A121" s="38"/>
      <c r="B121" s="39"/>
      <c r="C121" s="266" t="s">
        <v>84</v>
      </c>
      <c r="D121" s="266" t="s">
        <v>195</v>
      </c>
      <c r="E121" s="267" t="s">
        <v>625</v>
      </c>
      <c r="F121" s="268" t="s">
        <v>626</v>
      </c>
      <c r="G121" s="269" t="s">
        <v>343</v>
      </c>
      <c r="H121" s="270">
        <v>79</v>
      </c>
      <c r="I121" s="271"/>
      <c r="J121" s="272">
        <f>ROUND(I121*H121,2)</f>
        <v>0</v>
      </c>
      <c r="K121" s="273"/>
      <c r="L121" s="274"/>
      <c r="M121" s="275" t="s">
        <v>1</v>
      </c>
      <c r="N121" s="276" t="s">
        <v>41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154</v>
      </c>
      <c r="AT121" s="231" t="s">
        <v>195</v>
      </c>
      <c r="AU121" s="231" t="s">
        <v>86</v>
      </c>
      <c r="AY121" s="17" t="s">
        <v>132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84</v>
      </c>
      <c r="BK121" s="232">
        <f>ROUND(I121*H121,2)</f>
        <v>0</v>
      </c>
      <c r="BL121" s="17" t="s">
        <v>138</v>
      </c>
      <c r="BM121" s="231" t="s">
        <v>627</v>
      </c>
    </row>
    <row r="122" s="2" customFormat="1">
      <c r="A122" s="38"/>
      <c r="B122" s="39"/>
      <c r="C122" s="40"/>
      <c r="D122" s="235" t="s">
        <v>504</v>
      </c>
      <c r="E122" s="40"/>
      <c r="F122" s="277" t="s">
        <v>628</v>
      </c>
      <c r="G122" s="40"/>
      <c r="H122" s="40"/>
      <c r="I122" s="278"/>
      <c r="J122" s="40"/>
      <c r="K122" s="40"/>
      <c r="L122" s="44"/>
      <c r="M122" s="290"/>
      <c r="N122" s="291"/>
      <c r="O122" s="284"/>
      <c r="P122" s="284"/>
      <c r="Q122" s="284"/>
      <c r="R122" s="284"/>
      <c r="S122" s="284"/>
      <c r="T122" s="2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504</v>
      </c>
      <c r="AU122" s="17" t="s">
        <v>86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iw1w+ePz9VDugDAqP8vqzMziYQfmdrrS1Ld71h+ZvDQEpbXiubdJ2hXSWoIpP1EkVp9mW6yIuBXnvVTjYQaGIw==" hashValue="ofM3hrvZ3EeMrssIaa3M+QJ3kdClXB8g/yYuTiXZo1Z8OZnwlQir6VrxxhNBTE+U4dJ8AOc+PUCZPRmZ5TkPZw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67,750 na trati Horní Cerekev - Tábor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 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ROUND((SUM(BE123:BE151)),  2)</f>
        <v>0</v>
      </c>
      <c r="G33" s="38"/>
      <c r="H33" s="38"/>
      <c r="I33" s="155">
        <v>0.20999999999999999</v>
      </c>
      <c r="J33" s="154">
        <f>ROUND(((SUM(BE123:BE151))*I33),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ROUND((SUM(BF123:BF151)),  2)</f>
        <v>0</v>
      </c>
      <c r="G34" s="38"/>
      <c r="H34" s="38"/>
      <c r="I34" s="155">
        <v>0.14999999999999999</v>
      </c>
      <c r="J34" s="154">
        <f>ROUND(((SUM(BF123:BF151))*I34),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ROUND((SUM(BG123:BG151)),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ROUND((SUM(BH123:BH151)),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ROUND((SUM(BI123:BI151)),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67,750 na trati Horní Cerekev - Tábor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630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631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632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633</v>
      </c>
      <c r="E100" s="188"/>
      <c r="F100" s="188"/>
      <c r="G100" s="188"/>
      <c r="H100" s="188"/>
      <c r="I100" s="188"/>
      <c r="J100" s="189">
        <f>J137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634</v>
      </c>
      <c r="E101" s="188"/>
      <c r="F101" s="188"/>
      <c r="G101" s="188"/>
      <c r="H101" s="188"/>
      <c r="I101" s="188"/>
      <c r="J101" s="189">
        <f>J140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635</v>
      </c>
      <c r="E102" s="188"/>
      <c r="F102" s="188"/>
      <c r="G102" s="188"/>
      <c r="H102" s="188"/>
      <c r="I102" s="188"/>
      <c r="J102" s="189">
        <f>J144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636</v>
      </c>
      <c r="E103" s="188"/>
      <c r="F103" s="188"/>
      <c r="G103" s="188"/>
      <c r="H103" s="188"/>
      <c r="I103" s="188"/>
      <c r="J103" s="189">
        <f>J150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Oprava mostu v km 67,750 na trati Horní Cerekev - Tábor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VRN - VRN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13. 3. 2023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Správa železnic, státní organizace</v>
      </c>
      <c r="G119" s="40"/>
      <c r="H119" s="40"/>
      <c r="I119" s="32" t="s">
        <v>32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118</v>
      </c>
      <c r="D122" s="194" t="s">
        <v>61</v>
      </c>
      <c r="E122" s="194" t="s">
        <v>57</v>
      </c>
      <c r="F122" s="194" t="s">
        <v>58</v>
      </c>
      <c r="G122" s="194" t="s">
        <v>119</v>
      </c>
      <c r="H122" s="194" t="s">
        <v>120</v>
      </c>
      <c r="I122" s="194" t="s">
        <v>121</v>
      </c>
      <c r="J122" s="195" t="s">
        <v>100</v>
      </c>
      <c r="K122" s="196" t="s">
        <v>122</v>
      </c>
      <c r="L122" s="197"/>
      <c r="M122" s="100" t="s">
        <v>1</v>
      </c>
      <c r="N122" s="101" t="s">
        <v>40</v>
      </c>
      <c r="O122" s="101" t="s">
        <v>123</v>
      </c>
      <c r="P122" s="101" t="s">
        <v>124</v>
      </c>
      <c r="Q122" s="101" t="s">
        <v>125</v>
      </c>
      <c r="R122" s="101" t="s">
        <v>126</v>
      </c>
      <c r="S122" s="101" t="s">
        <v>127</v>
      </c>
      <c r="T122" s="102" t="s">
        <v>128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129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0</v>
      </c>
      <c r="S123" s="104"/>
      <c r="T123" s="201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102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93</v>
      </c>
      <c r="F124" s="206" t="s">
        <v>637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P125+P130+P137+P140+P144+P150</f>
        <v>0</v>
      </c>
      <c r="Q124" s="211"/>
      <c r="R124" s="212">
        <f>R125+R130+R137+R140+R144+R150</f>
        <v>0</v>
      </c>
      <c r="S124" s="211"/>
      <c r="T124" s="213">
        <f>T125+T130+T137+T140+T144+T150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157</v>
      </c>
      <c r="AT124" s="215" t="s">
        <v>75</v>
      </c>
      <c r="AU124" s="215" t="s">
        <v>76</v>
      </c>
      <c r="AY124" s="214" t="s">
        <v>132</v>
      </c>
      <c r="BK124" s="216">
        <f>BK125+BK130+BK137+BK140+BK144+BK150</f>
        <v>0</v>
      </c>
    </row>
    <row r="125" s="12" customFormat="1" ht="22.8" customHeight="1">
      <c r="A125" s="12"/>
      <c r="B125" s="203"/>
      <c r="C125" s="204"/>
      <c r="D125" s="205" t="s">
        <v>75</v>
      </c>
      <c r="E125" s="217" t="s">
        <v>638</v>
      </c>
      <c r="F125" s="217" t="s">
        <v>639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SUM(P126:P129)</f>
        <v>0</v>
      </c>
      <c r="Q125" s="211"/>
      <c r="R125" s="212">
        <f>SUM(R126:R129)</f>
        <v>0</v>
      </c>
      <c r="S125" s="211"/>
      <c r="T125" s="213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157</v>
      </c>
      <c r="AT125" s="215" t="s">
        <v>75</v>
      </c>
      <c r="AU125" s="215" t="s">
        <v>84</v>
      </c>
      <c r="AY125" s="214" t="s">
        <v>132</v>
      </c>
      <c r="BK125" s="216">
        <f>SUM(BK126:BK129)</f>
        <v>0</v>
      </c>
    </row>
    <row r="126" s="2" customFormat="1" ht="16.5" customHeight="1">
      <c r="A126" s="38"/>
      <c r="B126" s="39"/>
      <c r="C126" s="219" t="s">
        <v>84</v>
      </c>
      <c r="D126" s="219" t="s">
        <v>134</v>
      </c>
      <c r="E126" s="220" t="s">
        <v>640</v>
      </c>
      <c r="F126" s="221" t="s">
        <v>641</v>
      </c>
      <c r="G126" s="222" t="s">
        <v>642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138</v>
      </c>
      <c r="AT126" s="231" t="s">
        <v>134</v>
      </c>
      <c r="AU126" s="231" t="s">
        <v>86</v>
      </c>
      <c r="AY126" s="17" t="s">
        <v>132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138</v>
      </c>
      <c r="BM126" s="231" t="s">
        <v>86</v>
      </c>
    </row>
    <row r="127" s="2" customFormat="1">
      <c r="A127" s="38"/>
      <c r="B127" s="39"/>
      <c r="C127" s="40"/>
      <c r="D127" s="235" t="s">
        <v>504</v>
      </c>
      <c r="E127" s="40"/>
      <c r="F127" s="277" t="s">
        <v>643</v>
      </c>
      <c r="G127" s="40"/>
      <c r="H127" s="40"/>
      <c r="I127" s="278"/>
      <c r="J127" s="40"/>
      <c r="K127" s="40"/>
      <c r="L127" s="44"/>
      <c r="M127" s="279"/>
      <c r="N127" s="280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504</v>
      </c>
      <c r="AU127" s="17" t="s">
        <v>86</v>
      </c>
    </row>
    <row r="128" s="2" customFormat="1" ht="16.5" customHeight="1">
      <c r="A128" s="38"/>
      <c r="B128" s="39"/>
      <c r="C128" s="219" t="s">
        <v>86</v>
      </c>
      <c r="D128" s="219" t="s">
        <v>134</v>
      </c>
      <c r="E128" s="220" t="s">
        <v>644</v>
      </c>
      <c r="F128" s="221" t="s">
        <v>645</v>
      </c>
      <c r="G128" s="222" t="s">
        <v>642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138</v>
      </c>
      <c r="AT128" s="231" t="s">
        <v>134</v>
      </c>
      <c r="AU128" s="231" t="s">
        <v>86</v>
      </c>
      <c r="AY128" s="17" t="s">
        <v>132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138</v>
      </c>
      <c r="BM128" s="231" t="s">
        <v>138</v>
      </c>
    </row>
    <row r="129" s="2" customFormat="1">
      <c r="A129" s="38"/>
      <c r="B129" s="39"/>
      <c r="C129" s="40"/>
      <c r="D129" s="235" t="s">
        <v>504</v>
      </c>
      <c r="E129" s="40"/>
      <c r="F129" s="277" t="s">
        <v>646</v>
      </c>
      <c r="G129" s="40"/>
      <c r="H129" s="40"/>
      <c r="I129" s="278"/>
      <c r="J129" s="40"/>
      <c r="K129" s="40"/>
      <c r="L129" s="44"/>
      <c r="M129" s="279"/>
      <c r="N129" s="280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504</v>
      </c>
      <c r="AU129" s="17" t="s">
        <v>86</v>
      </c>
    </row>
    <row r="130" s="12" customFormat="1" ht="22.8" customHeight="1">
      <c r="A130" s="12"/>
      <c r="B130" s="203"/>
      <c r="C130" s="204"/>
      <c r="D130" s="205" t="s">
        <v>75</v>
      </c>
      <c r="E130" s="217" t="s">
        <v>647</v>
      </c>
      <c r="F130" s="217" t="s">
        <v>648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SUM(P131:P136)</f>
        <v>0</v>
      </c>
      <c r="Q130" s="211"/>
      <c r="R130" s="212">
        <f>SUM(R131:R136)</f>
        <v>0</v>
      </c>
      <c r="S130" s="211"/>
      <c r="T130" s="213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157</v>
      </c>
      <c r="AT130" s="215" t="s">
        <v>75</v>
      </c>
      <c r="AU130" s="215" t="s">
        <v>84</v>
      </c>
      <c r="AY130" s="214" t="s">
        <v>132</v>
      </c>
      <c r="BK130" s="216">
        <f>SUM(BK131:BK136)</f>
        <v>0</v>
      </c>
    </row>
    <row r="131" s="2" customFormat="1" ht="16.5" customHeight="1">
      <c r="A131" s="38"/>
      <c r="B131" s="39"/>
      <c r="C131" s="219" t="s">
        <v>146</v>
      </c>
      <c r="D131" s="219" t="s">
        <v>134</v>
      </c>
      <c r="E131" s="220" t="s">
        <v>649</v>
      </c>
      <c r="F131" s="221" t="s">
        <v>648</v>
      </c>
      <c r="G131" s="222" t="s">
        <v>642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138</v>
      </c>
      <c r="AT131" s="231" t="s">
        <v>134</v>
      </c>
      <c r="AU131" s="231" t="s">
        <v>86</v>
      </c>
      <c r="AY131" s="17" t="s">
        <v>132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138</v>
      </c>
      <c r="BM131" s="231" t="s">
        <v>150</v>
      </c>
    </row>
    <row r="132" s="2" customFormat="1">
      <c r="A132" s="38"/>
      <c r="B132" s="39"/>
      <c r="C132" s="40"/>
      <c r="D132" s="235" t="s">
        <v>504</v>
      </c>
      <c r="E132" s="40"/>
      <c r="F132" s="277" t="s">
        <v>650</v>
      </c>
      <c r="G132" s="40"/>
      <c r="H132" s="40"/>
      <c r="I132" s="278"/>
      <c r="J132" s="40"/>
      <c r="K132" s="40"/>
      <c r="L132" s="44"/>
      <c r="M132" s="279"/>
      <c r="N132" s="280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504</v>
      </c>
      <c r="AU132" s="17" t="s">
        <v>86</v>
      </c>
    </row>
    <row r="133" s="2" customFormat="1" ht="16.5" customHeight="1">
      <c r="A133" s="38"/>
      <c r="B133" s="39"/>
      <c r="C133" s="219" t="s">
        <v>138</v>
      </c>
      <c r="D133" s="219" t="s">
        <v>134</v>
      </c>
      <c r="E133" s="220" t="s">
        <v>651</v>
      </c>
      <c r="F133" s="221" t="s">
        <v>652</v>
      </c>
      <c r="G133" s="222" t="s">
        <v>642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653</v>
      </c>
      <c r="AT133" s="231" t="s">
        <v>134</v>
      </c>
      <c r="AU133" s="231" t="s">
        <v>86</v>
      </c>
      <c r="AY133" s="17" t="s">
        <v>132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653</v>
      </c>
      <c r="BM133" s="231" t="s">
        <v>654</v>
      </c>
    </row>
    <row r="134" s="2" customFormat="1">
      <c r="A134" s="38"/>
      <c r="B134" s="39"/>
      <c r="C134" s="40"/>
      <c r="D134" s="235" t="s">
        <v>504</v>
      </c>
      <c r="E134" s="40"/>
      <c r="F134" s="277" t="s">
        <v>655</v>
      </c>
      <c r="G134" s="40"/>
      <c r="H134" s="40"/>
      <c r="I134" s="278"/>
      <c r="J134" s="40"/>
      <c r="K134" s="40"/>
      <c r="L134" s="44"/>
      <c r="M134" s="279"/>
      <c r="N134" s="280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504</v>
      </c>
      <c r="AU134" s="17" t="s">
        <v>86</v>
      </c>
    </row>
    <row r="135" s="2" customFormat="1" ht="16.5" customHeight="1">
      <c r="A135" s="38"/>
      <c r="B135" s="39"/>
      <c r="C135" s="219" t="s">
        <v>157</v>
      </c>
      <c r="D135" s="219" t="s">
        <v>134</v>
      </c>
      <c r="E135" s="220" t="s">
        <v>656</v>
      </c>
      <c r="F135" s="221" t="s">
        <v>657</v>
      </c>
      <c r="G135" s="222" t="s">
        <v>642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653</v>
      </c>
      <c r="AT135" s="231" t="s">
        <v>134</v>
      </c>
      <c r="AU135" s="231" t="s">
        <v>86</v>
      </c>
      <c r="AY135" s="17" t="s">
        <v>132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653</v>
      </c>
      <c r="BM135" s="231" t="s">
        <v>658</v>
      </c>
    </row>
    <row r="136" s="2" customFormat="1">
      <c r="A136" s="38"/>
      <c r="B136" s="39"/>
      <c r="C136" s="40"/>
      <c r="D136" s="235" t="s">
        <v>504</v>
      </c>
      <c r="E136" s="40"/>
      <c r="F136" s="277" t="s">
        <v>659</v>
      </c>
      <c r="G136" s="40"/>
      <c r="H136" s="40"/>
      <c r="I136" s="278"/>
      <c r="J136" s="40"/>
      <c r="K136" s="40"/>
      <c r="L136" s="44"/>
      <c r="M136" s="279"/>
      <c r="N136" s="280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504</v>
      </c>
      <c r="AU136" s="17" t="s">
        <v>86</v>
      </c>
    </row>
    <row r="137" s="12" customFormat="1" ht="22.8" customHeight="1">
      <c r="A137" s="12"/>
      <c r="B137" s="203"/>
      <c r="C137" s="204"/>
      <c r="D137" s="205" t="s">
        <v>75</v>
      </c>
      <c r="E137" s="217" t="s">
        <v>660</v>
      </c>
      <c r="F137" s="217" t="s">
        <v>661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SUM(P138:P139)</f>
        <v>0</v>
      </c>
      <c r="Q137" s="211"/>
      <c r="R137" s="212">
        <f>SUM(R138:R139)</f>
        <v>0</v>
      </c>
      <c r="S137" s="211"/>
      <c r="T137" s="21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157</v>
      </c>
      <c r="AT137" s="215" t="s">
        <v>75</v>
      </c>
      <c r="AU137" s="215" t="s">
        <v>84</v>
      </c>
      <c r="AY137" s="214" t="s">
        <v>132</v>
      </c>
      <c r="BK137" s="216">
        <f>SUM(BK138:BK139)</f>
        <v>0</v>
      </c>
    </row>
    <row r="138" s="2" customFormat="1" ht="16.5" customHeight="1">
      <c r="A138" s="38"/>
      <c r="B138" s="39"/>
      <c r="C138" s="219" t="s">
        <v>150</v>
      </c>
      <c r="D138" s="219" t="s">
        <v>134</v>
      </c>
      <c r="E138" s="220" t="s">
        <v>662</v>
      </c>
      <c r="F138" s="221" t="s">
        <v>663</v>
      </c>
      <c r="G138" s="222" t="s">
        <v>642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138</v>
      </c>
      <c r="AT138" s="231" t="s">
        <v>134</v>
      </c>
      <c r="AU138" s="231" t="s">
        <v>86</v>
      </c>
      <c r="AY138" s="17" t="s">
        <v>132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138</v>
      </c>
      <c r="BM138" s="231" t="s">
        <v>154</v>
      </c>
    </row>
    <row r="139" s="2" customFormat="1">
      <c r="A139" s="38"/>
      <c r="B139" s="39"/>
      <c r="C139" s="40"/>
      <c r="D139" s="235" t="s">
        <v>504</v>
      </c>
      <c r="E139" s="40"/>
      <c r="F139" s="277" t="s">
        <v>664</v>
      </c>
      <c r="G139" s="40"/>
      <c r="H139" s="40"/>
      <c r="I139" s="278"/>
      <c r="J139" s="40"/>
      <c r="K139" s="40"/>
      <c r="L139" s="44"/>
      <c r="M139" s="279"/>
      <c r="N139" s="280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504</v>
      </c>
      <c r="AU139" s="17" t="s">
        <v>86</v>
      </c>
    </row>
    <row r="140" s="12" customFormat="1" ht="22.8" customHeight="1">
      <c r="A140" s="12"/>
      <c r="B140" s="203"/>
      <c r="C140" s="204"/>
      <c r="D140" s="205" t="s">
        <v>75</v>
      </c>
      <c r="E140" s="217" t="s">
        <v>665</v>
      </c>
      <c r="F140" s="217" t="s">
        <v>666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SUM(P141:P143)</f>
        <v>0</v>
      </c>
      <c r="Q140" s="211"/>
      <c r="R140" s="212">
        <f>SUM(R141:R143)</f>
        <v>0</v>
      </c>
      <c r="S140" s="211"/>
      <c r="T140" s="213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157</v>
      </c>
      <c r="AT140" s="215" t="s">
        <v>75</v>
      </c>
      <c r="AU140" s="215" t="s">
        <v>84</v>
      </c>
      <c r="AY140" s="214" t="s">
        <v>132</v>
      </c>
      <c r="BK140" s="216">
        <f>SUM(BK141:BK143)</f>
        <v>0</v>
      </c>
    </row>
    <row r="141" s="2" customFormat="1" ht="16.5" customHeight="1">
      <c r="A141" s="38"/>
      <c r="B141" s="39"/>
      <c r="C141" s="219" t="s">
        <v>168</v>
      </c>
      <c r="D141" s="219" t="s">
        <v>134</v>
      </c>
      <c r="E141" s="220" t="s">
        <v>667</v>
      </c>
      <c r="F141" s="221" t="s">
        <v>666</v>
      </c>
      <c r="G141" s="222" t="s">
        <v>642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653</v>
      </c>
      <c r="AT141" s="231" t="s">
        <v>134</v>
      </c>
      <c r="AU141" s="231" t="s">
        <v>86</v>
      </c>
      <c r="AY141" s="17" t="s">
        <v>132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653</v>
      </c>
      <c r="BM141" s="231" t="s">
        <v>668</v>
      </c>
    </row>
    <row r="142" s="2" customFormat="1" ht="16.5" customHeight="1">
      <c r="A142" s="38"/>
      <c r="B142" s="39"/>
      <c r="C142" s="219" t="s">
        <v>154</v>
      </c>
      <c r="D142" s="219" t="s">
        <v>134</v>
      </c>
      <c r="E142" s="220" t="s">
        <v>669</v>
      </c>
      <c r="F142" s="221" t="s">
        <v>670</v>
      </c>
      <c r="G142" s="222" t="s">
        <v>642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653</v>
      </c>
      <c r="AT142" s="231" t="s">
        <v>134</v>
      </c>
      <c r="AU142" s="231" t="s">
        <v>86</v>
      </c>
      <c r="AY142" s="17" t="s">
        <v>132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653</v>
      </c>
      <c r="BM142" s="231" t="s">
        <v>671</v>
      </c>
    </row>
    <row r="143" s="2" customFormat="1">
      <c r="A143" s="38"/>
      <c r="B143" s="39"/>
      <c r="C143" s="40"/>
      <c r="D143" s="235" t="s">
        <v>504</v>
      </c>
      <c r="E143" s="40"/>
      <c r="F143" s="277" t="s">
        <v>672</v>
      </c>
      <c r="G143" s="40"/>
      <c r="H143" s="40"/>
      <c r="I143" s="278"/>
      <c r="J143" s="40"/>
      <c r="K143" s="40"/>
      <c r="L143" s="44"/>
      <c r="M143" s="279"/>
      <c r="N143" s="280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504</v>
      </c>
      <c r="AU143" s="17" t="s">
        <v>86</v>
      </c>
    </row>
    <row r="144" s="12" customFormat="1" ht="22.8" customHeight="1">
      <c r="A144" s="12"/>
      <c r="B144" s="203"/>
      <c r="C144" s="204"/>
      <c r="D144" s="205" t="s">
        <v>75</v>
      </c>
      <c r="E144" s="217" t="s">
        <v>673</v>
      </c>
      <c r="F144" s="217" t="s">
        <v>674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SUM(P145:P149)</f>
        <v>0</v>
      </c>
      <c r="Q144" s="211"/>
      <c r="R144" s="212">
        <f>SUM(R145:R149)</f>
        <v>0</v>
      </c>
      <c r="S144" s="211"/>
      <c r="T144" s="213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157</v>
      </c>
      <c r="AT144" s="215" t="s">
        <v>75</v>
      </c>
      <c r="AU144" s="215" t="s">
        <v>84</v>
      </c>
      <c r="AY144" s="214" t="s">
        <v>132</v>
      </c>
      <c r="BK144" s="216">
        <f>SUM(BK145:BK149)</f>
        <v>0</v>
      </c>
    </row>
    <row r="145" s="2" customFormat="1" ht="16.5" customHeight="1">
      <c r="A145" s="38"/>
      <c r="B145" s="39"/>
      <c r="C145" s="219" t="s">
        <v>182</v>
      </c>
      <c r="D145" s="219" t="s">
        <v>134</v>
      </c>
      <c r="E145" s="220" t="s">
        <v>675</v>
      </c>
      <c r="F145" s="221" t="s">
        <v>674</v>
      </c>
      <c r="G145" s="222" t="s">
        <v>642</v>
      </c>
      <c r="H145" s="223">
        <v>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138</v>
      </c>
      <c r="AT145" s="231" t="s">
        <v>134</v>
      </c>
      <c r="AU145" s="231" t="s">
        <v>86</v>
      </c>
      <c r="AY145" s="17" t="s">
        <v>132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138</v>
      </c>
      <c r="BM145" s="231" t="s">
        <v>161</v>
      </c>
    </row>
    <row r="146" s="2" customFormat="1">
      <c r="A146" s="38"/>
      <c r="B146" s="39"/>
      <c r="C146" s="40"/>
      <c r="D146" s="235" t="s">
        <v>504</v>
      </c>
      <c r="E146" s="40"/>
      <c r="F146" s="277" t="s">
        <v>676</v>
      </c>
      <c r="G146" s="40"/>
      <c r="H146" s="40"/>
      <c r="I146" s="278"/>
      <c r="J146" s="40"/>
      <c r="K146" s="40"/>
      <c r="L146" s="44"/>
      <c r="M146" s="279"/>
      <c r="N146" s="280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504</v>
      </c>
      <c r="AU146" s="17" t="s">
        <v>86</v>
      </c>
    </row>
    <row r="147" s="13" customFormat="1">
      <c r="A147" s="13"/>
      <c r="B147" s="233"/>
      <c r="C147" s="234"/>
      <c r="D147" s="235" t="s">
        <v>139</v>
      </c>
      <c r="E147" s="236" t="s">
        <v>1</v>
      </c>
      <c r="F147" s="237" t="s">
        <v>677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139</v>
      </c>
      <c r="AU147" s="243" t="s">
        <v>86</v>
      </c>
      <c r="AV147" s="13" t="s">
        <v>84</v>
      </c>
      <c r="AW147" s="13" t="s">
        <v>33</v>
      </c>
      <c r="AX147" s="13" t="s">
        <v>76</v>
      </c>
      <c r="AY147" s="243" t="s">
        <v>132</v>
      </c>
    </row>
    <row r="148" s="14" customFormat="1">
      <c r="A148" s="14"/>
      <c r="B148" s="244"/>
      <c r="C148" s="245"/>
      <c r="D148" s="235" t="s">
        <v>139</v>
      </c>
      <c r="E148" s="246" t="s">
        <v>1</v>
      </c>
      <c r="F148" s="247" t="s">
        <v>84</v>
      </c>
      <c r="G148" s="245"/>
      <c r="H148" s="248">
        <v>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139</v>
      </c>
      <c r="AU148" s="254" t="s">
        <v>86</v>
      </c>
      <c r="AV148" s="14" t="s">
        <v>86</v>
      </c>
      <c r="AW148" s="14" t="s">
        <v>33</v>
      </c>
      <c r="AX148" s="14" t="s">
        <v>76</v>
      </c>
      <c r="AY148" s="254" t="s">
        <v>132</v>
      </c>
    </row>
    <row r="149" s="15" customFormat="1">
      <c r="A149" s="15"/>
      <c r="B149" s="255"/>
      <c r="C149" s="256"/>
      <c r="D149" s="235" t="s">
        <v>139</v>
      </c>
      <c r="E149" s="257" t="s">
        <v>1</v>
      </c>
      <c r="F149" s="258" t="s">
        <v>142</v>
      </c>
      <c r="G149" s="256"/>
      <c r="H149" s="259">
        <v>1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139</v>
      </c>
      <c r="AU149" s="265" t="s">
        <v>86</v>
      </c>
      <c r="AV149" s="15" t="s">
        <v>138</v>
      </c>
      <c r="AW149" s="15" t="s">
        <v>33</v>
      </c>
      <c r="AX149" s="15" t="s">
        <v>84</v>
      </c>
      <c r="AY149" s="265" t="s">
        <v>132</v>
      </c>
    </row>
    <row r="150" s="12" customFormat="1" ht="22.8" customHeight="1">
      <c r="A150" s="12"/>
      <c r="B150" s="203"/>
      <c r="C150" s="204"/>
      <c r="D150" s="205" t="s">
        <v>75</v>
      </c>
      <c r="E150" s="217" t="s">
        <v>678</v>
      </c>
      <c r="F150" s="217" t="s">
        <v>679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P151</f>
        <v>0</v>
      </c>
      <c r="Q150" s="211"/>
      <c r="R150" s="212">
        <f>R151</f>
        <v>0</v>
      </c>
      <c r="S150" s="211"/>
      <c r="T150" s="213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157</v>
      </c>
      <c r="AT150" s="215" t="s">
        <v>75</v>
      </c>
      <c r="AU150" s="215" t="s">
        <v>84</v>
      </c>
      <c r="AY150" s="214" t="s">
        <v>132</v>
      </c>
      <c r="BK150" s="216">
        <f>BK151</f>
        <v>0</v>
      </c>
    </row>
    <row r="151" s="2" customFormat="1" ht="16.5" customHeight="1">
      <c r="A151" s="38"/>
      <c r="B151" s="39"/>
      <c r="C151" s="219" t="s">
        <v>161</v>
      </c>
      <c r="D151" s="219" t="s">
        <v>134</v>
      </c>
      <c r="E151" s="220" t="s">
        <v>680</v>
      </c>
      <c r="F151" s="221" t="s">
        <v>681</v>
      </c>
      <c r="G151" s="222" t="s">
        <v>642</v>
      </c>
      <c r="H151" s="223">
        <v>1</v>
      </c>
      <c r="I151" s="224"/>
      <c r="J151" s="225">
        <f>ROUND(I151*H151,2)</f>
        <v>0</v>
      </c>
      <c r="K151" s="226"/>
      <c r="L151" s="44"/>
      <c r="M151" s="293" t="s">
        <v>1</v>
      </c>
      <c r="N151" s="294" t="s">
        <v>41</v>
      </c>
      <c r="O151" s="284"/>
      <c r="P151" s="285">
        <f>O151*H151</f>
        <v>0</v>
      </c>
      <c r="Q151" s="285">
        <v>0</v>
      </c>
      <c r="R151" s="285">
        <f>Q151*H151</f>
        <v>0</v>
      </c>
      <c r="S151" s="285">
        <v>0</v>
      </c>
      <c r="T151" s="28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653</v>
      </c>
      <c r="AT151" s="231" t="s">
        <v>134</v>
      </c>
      <c r="AU151" s="231" t="s">
        <v>86</v>
      </c>
      <c r="AY151" s="17" t="s">
        <v>132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653</v>
      </c>
      <c r="BM151" s="231" t="s">
        <v>682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67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h6Wp6Qa7oLcsvt/P4sOy4vT8Z0CaNIgV8Qpu7RLMw9skWi20P5K4xK84riD9ECC12PkRIzY7BVRZZmA5N3C2wA==" hashValue="UAaHpGb5ETtQSsuoDYoPkX3nBah547QLeYp4ZGCkem9PyA+DqXC81dhqeFtx9qzzs947ll1RA5zF3epdOlrx6w==" algorithmName="SHA-512" password="CC35"/>
  <autoFilter ref="C122:K15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2023-03-27T08:20:23Z</dcterms:created>
  <dcterms:modified xsi:type="dcterms:W3CDTF">2023-03-27T08:20:29Z</dcterms:modified>
</cp:coreProperties>
</file>